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967" documentId="120_S{2AC9BD13-BADA-5192-A53E-5A8FF88502F6}" xr6:coauthVersionLast="47" xr6:coauthVersionMax="47" xr10:uidLastSave="{3F351D1C-002D-4713-AF8F-D85C561D2B6D}"/>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G6" i="5"/>
  <c r="G7" i="5"/>
  <c r="D5" i="3"/>
  <c r="D3" i="3"/>
  <c r="D4" i="3"/>
  <c r="B2" i="9"/>
  <c r="B3" i="9"/>
  <c r="G2" i="9"/>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I2" i="9"/>
  <c r="I3" i="9"/>
  <c r="G3" i="9"/>
  <c r="L2" i="9"/>
  <c r="L3" i="9"/>
  <c r="J2" i="9"/>
  <c r="J3" i="9"/>
  <c r="G4"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5" i="9"/>
  <c r="B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I4" i="9"/>
  <c r="J4" i="9"/>
  <c r="L4" i="9"/>
  <c r="B5" i="9"/>
  <c r="G5" i="9"/>
  <c r="J5" i="9"/>
  <c r="L5" i="9"/>
  <c r="B6" i="9"/>
  <c r="G6" i="9"/>
  <c r="I6" i="9"/>
  <c r="J6" i="9"/>
  <c r="L6" i="9"/>
  <c r="B7" i="9"/>
  <c r="G7" i="9"/>
  <c r="I7" i="9"/>
  <c r="J7" i="9"/>
  <c r="L7" i="9"/>
  <c r="G8" i="9"/>
  <c r="I8" i="9"/>
  <c r="J8" i="9"/>
  <c r="L8" i="9"/>
  <c r="B9" i="9"/>
  <c r="G9" i="9"/>
  <c r="I9" i="9"/>
  <c r="J9" i="9"/>
  <c r="L9" i="9"/>
  <c r="B10" i="9"/>
  <c r="G10" i="9"/>
  <c r="I10" i="9"/>
  <c r="J10" i="9"/>
  <c r="L10"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<sst xmlns="http://schemas.openxmlformats.org/spreadsheetml/2006/main" count="180298" uniqueCount="39134">
  <si>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</si>
  <si>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</si>
  <si>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</si>
  <si>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</si>
  <si>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</si>
  <si>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</si>
  <si>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</si>
  <si>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</si>
  <si>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</si>
  <si>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</si>
  <si>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</si>
  <si>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</si>
  <si>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</si>
  <si>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</si>
  <si>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</si>
  <si>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</si>
  <si>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</si>
  <si>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</si>
  <si>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</si>
  <si>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</si>
  <si>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</si>
  <si>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</si>
  <si>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</si>
  <si>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</si>
  <si>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</si>
  <si>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</si>
  <si>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</si>
  <si>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</si>
  <si>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</si>
  <si>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</si>
  <si>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</si>
  <si>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</si>
  <si>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</si>
  <si>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</si>
  <si>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</si>
  <si>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</si>
  <si>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</si>
  <si>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</si>
  <si>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</si>
  <si>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</si>
  <si>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</si>
  <si>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</si>
  <si>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</si>
  <si>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</si>
  <si>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</si>
  <si>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</si>
  <si>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</si>
  <si>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</si>
  <si>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</si>
  <si>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</si>
  <si>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</si>
  <si>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</si>
  <si>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</si>
  <si>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</si>
  <si>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</si>
  <si>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</si>
  <si>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</si>
  <si>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</si>
  <si>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</si>
  <si>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</si>
  <si>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</si>
  <si>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</si>
  <si>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</si>
  <si>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</si>
  <si>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</si>
  <si>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</si>
  <si>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</si>
  <si>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</si>
  <si>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</si>
  <si>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</si>
  <si>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</si>
  <si>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</si>
  <si>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</si>
  <si>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</si>
  <si>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</si>
  <si>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</si>
  <si>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</si>
  <si>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</si>
  <si>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</si>
  <si>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</si>
  <si>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</si>
  <si>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</si>
  <si>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</si>
  <si>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</si>
  <si>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</si>
  <si>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</si>
  <si>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</si>
  <si>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</si>
  <si>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</si>
  <si>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</si>
  <si>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</si>
  <si>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</si>
  <si>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</si>
  <si>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</si>
  <si>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</si>
  <si>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</si>
  <si>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</si>
  <si>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</si>
  <si>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</si>
  <si>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</si>
  <si>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</si>
  <si>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</si>
  <si>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</si>
  <si>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</si>
  <si>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</si>
  <si>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</si>
  <si>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</si>
  <si>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</si>
  <si>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</si>
  <si>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</si>
  <si>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</si>
  <si>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</si>
  <si>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</si>
  <si>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</si>
  <si>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</si>
  <si>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</si>
  <si>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</si>
  <si>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</si>
  <si>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</si>
  <si>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</si>
  <si>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</si>
  <si>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</si>
  <si>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</si>
  <si>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</si>
  <si>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</si>
  <si>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</si>
  <si>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</si>
  <si>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</si>
  <si>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</si>
  <si>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</si>
  <si>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</si>
  <si>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</si>
  <si>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</si>
  <si>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</si>
  <si>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</si>
  <si>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</si>
  <si>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</si>
  <si>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</si>
  <si>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</si>
  <si>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</si>
  <si>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</si>
  <si>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</si>
  <si>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</si>
  <si>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</si>
  <si>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</si>
  <si>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</si>
  <si>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</si>
  <si>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</si>
  <si>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</si>
  <si>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</si>
  <si>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</si>
  <si>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</si>
  <si>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</si>
  <si>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</si>
  <si>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</si>
  <si>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</si>
  <si>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</si>
  <si>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</si>
  <si>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</si>
  <si>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</si>
  <si>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</si>
  <si>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</si>
  <si>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</si>
  <si>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</si>
  <si>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</si>
  <si>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</si>
  <si>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</si>
  <si>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</si>
  <si>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</si>
  <si>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</si>
  <si>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</si>
  <si>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</si>
  <si>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</si>
  <si>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</si>
  <si>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</si>
  <si>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</si>
  <si>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</si>
  <si>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</si>
  <si>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</si>
  <si>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</si>
  <si>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</si>
  <si>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</si>
  <si>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</si>
  <si>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</si>
  <si>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</si>
  <si>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</si>
  <si>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</si>
  <si>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</si>
  <si>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</si>
  <si>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</si>
  <si>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</si>
  <si>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</si>
  <si>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</si>
  <si>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</si>
  <si>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</si>
  <si>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</si>
  <si>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</si>
  <si>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</si>
  <si>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</si>
  <si>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</si>
  <si>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</si>
  <si>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</si>
  <si>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</si>
  <si>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</si>
  <si>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</si>
  <si>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</si>
  <si>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</si>
  <si>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</si>
  <si>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</si>
  <si>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</si>
  <si>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</si>
  <si>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</si>
  <si>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</si>
  <si>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</si>
  <si>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</si>
  <si>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</si>
  <si>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</si>
  <si>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</si>
  <si>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</si>
  <si>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</si>
  <si>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</si>
  <si>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</si>
  <si>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</si>
  <si>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</si>
  <si>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</si>
  <si>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</si>
  <si>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</si>
  <si>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</si>
  <si>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</si>
  <si>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</si>
  <si>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</si>
  <si>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</si>
  <si>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</si>
  <si>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</si>
  <si>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</si>
  <si>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</si>
  <si>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</si>
  <si>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</si>
  <si>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</si>
  <si>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</si>
  <si>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</si>
  <si>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</si>
  <si>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</si>
  <si>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</si>
  <si>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</si>
  <si>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</si>
  <si>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</si>
  <si>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</si>
  <si>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</si>
  <si>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</si>
  <si>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</si>
  <si>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</si>
  <si>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</si>
  <si>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</si>
  <si>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</si>
  <si>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</si>
  <si>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</si>
  <si>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</si>
  <si>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</si>
  <si>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</si>
  <si>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</si>
  <si>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</si>
  <si>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</si>
  <si>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</si>
  <si>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</si>
  <si>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</si>
  <si>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</si>
  <si>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</si>
  <si>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</si>
  <si>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</si>
  <si>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</si>
  <si>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</si>
  <si>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</si>
  <si>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</si>
  <si>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</si>
  <si>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</si>
  <si>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</si>
  <si>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</si>
  <si>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</si>
  <si>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</si>
  <si>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</si>
  <si>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</si>
  <si>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</si>
  <si>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</si>
  <si>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</si>
  <si>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</si>
  <si>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</si>
  <si>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</si>
  <si>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</si>
  <si>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</si>
  <si>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</si>
  <si>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</si>
  <si>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</si>
  <si>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</si>
  <si>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</si>
  <si>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</si>
  <si>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</si>
  <si>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</si>
  <si>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</si>
  <si>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</si>
  <si>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</si>
  <si>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</si>
  <si>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</si>
  <si>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</si>
  <si>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</si>
  <si>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</si>
  <si>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</si>
  <si>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</si>
  <si>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</si>
  <si>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</si>
  <si>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</si>
  <si>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</si>
  <si>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</si>
  <si>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</si>
  <si>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</si>
  <si>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</si>
  <si>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</si>
  <si>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</si>
  <si>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</si>
  <si>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</si>
  <si>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</si>
  <si>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</si>
  <si>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</si>
  <si>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</si>
  <si>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</si>
  <si>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</si>
  <si>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</si>
  <si>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</si>
  <si>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</si>
  <si>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</si>
  <si>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</si>
  <si>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</si>
  <si>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</si>
  <si>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</si>
  <si>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</si>
  <si>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</si>
  <si>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</si>
  <si>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</si>
  <si>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</si>
  <si>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</si>
  <si>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</si>
  <si>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</si>
  <si>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</si>
  <si>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</si>
  <si>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</si>
  <si>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</si>
  <si>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</si>
  <si>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</si>
  <si>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</si>
  <si>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</si>
  <si>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</si>
  <si>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</si>
  <si>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</si>
  <si>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</si>
  <si>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</si>
  <si>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</si>
  <si>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</si>
  <si>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</si>
  <si>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</si>
  <si>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</si>
  <si>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</si>
  <si>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</si>
  <si>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</si>
  <si>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</si>
  <si>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</si>
  <si>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</si>
  <si>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</si>
  <si>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</si>
  <si>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</si>
  <si>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</si>
  <si>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</si>
  <si>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</si>
  <si>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</si>
  <si>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</si>
  <si>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</si>
  <si>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</si>
  <si>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</si>
  <si>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</si>
  <si>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</si>
  <si>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</si>
  <si>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</si>
  <si>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</si>
  <si>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</si>
  <si>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</si>
  <si>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</si>
  <si>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</si>
  <si>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</si>
  <si>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</si>
  <si>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</si>
  <si>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</si>
  <si>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</si>
  <si>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</si>
  <si>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</si>
  <si>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</si>
  <si>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</si>
  <si>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</si>
  <si>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</si>
  <si>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</si>
  <si>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</si>
  <si>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</si>
  <si>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</si>
  <si>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</si>
  <si>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</si>
  <si>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</si>
  <si>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</si>
  <si>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</si>
  <si>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</si>
  <si>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</si>
  <si>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</si>
  <si>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</si>
  <si>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</si>
  <si>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</si>
  <si>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</si>
  <si>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</si>
  <si>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</si>
  <si>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</si>
  <si>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</si>
  <si>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</si>
  <si>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</si>
  <si>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</si>
  <si>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</si>
  <si>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</si>
  <si>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</si>
  <si>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</si>
  <si>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</si>
  <si>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</si>
  <si>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</si>
  <si>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</si>
  <si>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</si>
  <si>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</si>
  <si>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</si>
  <si>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</si>
  <si>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</si>
  <si>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</si>
  <si>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</si>
  <si>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</si>
  <si>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</si>
  <si>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</si>
  <si>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</si>
  <si>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</si>
  <si>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</si>
  <si>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</si>
  <si>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</si>
  <si>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</si>
  <si>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</si>
  <si>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</si>
  <si>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</si>
  <si>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</si>
  <si>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</si>
  <si>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</si>
  <si>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</si>
  <si>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</si>
  <si>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</si>
  <si>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</si>
  <si>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</si>
  <si>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</si>
  <si>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</si>
  <si>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</si>
  <si>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</si>
  <si>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</si>
  <si>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</si>
  <si>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</si>
  <si>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</si>
  <si>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</si>
  <si>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</si>
  <si>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</si>
  <si>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</si>
  <si>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</si>
  <si>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</si>
  <si>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</si>
  <si>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</si>
  <si>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</si>
  <si>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</si>
  <si>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</si>
  <si>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</si>
  <si>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</si>
  <si>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</si>
  <si>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</si>
  <si>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</si>
  <si>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</si>
  <si>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</si>
  <si>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</si>
  <si>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</si>
  <si>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</si>
  <si>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</si>
  <si>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</si>
  <si>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</si>
  <si>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</si>
  <si>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</si>
  <si>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</si>
  <si>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</si>
  <si>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</si>
  <si>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</si>
  <si>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</si>
  <si>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</si>
  <si>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</si>
  <si>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</si>
  <si>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</si>
  <si>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</si>
  <si>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</si>
  <si>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</si>
  <si>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</si>
  <si>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</si>
  <si>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</si>
  <si>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</si>
  <si>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</si>
  <si>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</si>
  <si>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</si>
  <si>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</si>
  <si>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</si>
  <si>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</si>
  <si>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</si>
  <si>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</si>
  <si>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</si>
  <si>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</si>
  <si>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</si>
  <si>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</si>
  <si>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</si>
  <si>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</si>
  <si>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</si>
  <si>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</si>
  <si>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</si>
  <si>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</si>
  <si>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</si>
  <si>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</si>
  <si>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</si>
  <si>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</si>
  <si>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</si>
  <si>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</si>
  <si>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</si>
  <si>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</si>
  <si>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</si>
  <si>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</si>
  <si>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</si>
  <si>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</si>
  <si>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</si>
  <si>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</si>
  <si>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</si>
  <si>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</si>
  <si>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</si>
  <si>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</si>
  <si>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</si>
  <si>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</si>
  <si>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</si>
  <si>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</si>
  <si>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</si>
  <si>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</si>
  <si>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</si>
  <si>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</si>
  <si>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</si>
  <si>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</si>
  <si>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</si>
  <si>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</si>
  <si>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</si>
  <si>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</si>
  <si>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</si>
  <si>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</si>
  <si>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</si>
  <si>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</si>
  <si>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</si>
  <si>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</si>
  <si>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</si>
  <si>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</si>
  <si>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</si>
  <si>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</si>
  <si>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</si>
  <si>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</si>
  <si>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</si>
  <si>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</si>
  <si>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</si>
  <si>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</si>
  <si>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</si>
  <si>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</si>
  <si>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</si>
  <si>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</si>
  <si>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</si>
  <si>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</si>
  <si>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</si>
  <si>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</si>
  <si>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</si>
  <si>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</si>
  <si>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</si>
  <si>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</si>
  <si>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</si>
  <si>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</si>
  <si>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</si>
  <si>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</si>
  <si>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</si>
  <si>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</si>
  <si>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</si>
  <si>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</si>
  <si>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</si>
  <si>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</si>
  <si>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</si>
  <si>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</si>
  <si>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</si>
  <si>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</si>
  <si>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</si>
  <si>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</si>
  <si>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</si>
  <si>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</si>
  <si>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</si>
  <si>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</si>
  <si>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</si>
  <si>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</si>
  <si>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</si>
  <si>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</si>
  <si>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</si>
  <si>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</si>
  <si>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</si>
  <si>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</si>
  <si>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</si>
  <si>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</si>
  <si>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</si>
  <si>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</si>
  <si>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</si>
  <si>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</si>
  <si>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</si>
  <si>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</si>
  <si>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</si>
  <si>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</si>
  <si>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</si>
  <si>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</si>
  <si>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</si>
  <si>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</si>
  <si>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</si>
  <si>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</si>
  <si>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</si>
  <si>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</si>
  <si>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</si>
  <si>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</si>
  <si>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</si>
  <si>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</si>
  <si>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</si>
  <si>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</si>
  <si>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</si>
  <si>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</si>
  <si>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</si>
  <si>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</si>
  <si>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</si>
  <si>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</si>
  <si>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</si>
  <si>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</si>
  <si>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</si>
  <si>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</si>
  <si>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</si>
  <si>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</si>
  <si>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</si>
  <si>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</si>
  <si>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</si>
  <si>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</si>
  <si>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</si>
  <si>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</si>
  <si>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</si>
  <si>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</si>
  <si>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</si>
  <si>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</si>
  <si>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</si>
  <si>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</si>
  <si>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</si>
  <si>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</si>
  <si>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</si>
  <si>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</si>
  <si>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</si>
  <si>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</si>
  <si>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</si>
  <si>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</si>
  <si>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</si>
  <si>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</si>
  <si>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</si>
  <si>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</si>
  <si>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</si>
  <si>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</si>
  <si>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</si>
  <si>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</si>
  <si>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</si>
  <si>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</si>
  <si>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</si>
  <si>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</si>
  <si>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</si>
  <si>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</si>
  <si>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</si>
  <si>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</si>
  <si>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</si>
  <si>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</si>
  <si>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</si>
  <si>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</si>
  <si>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</si>
  <si>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</si>
  <si>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</si>
  <si>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</si>
  <si>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</si>
  <si>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</si>
  <si>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</si>
  <si>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</si>
  <si>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</si>
  <si>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</si>
  <si>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</si>
  <si>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</si>
  <si>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</si>
  <si>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</si>
  <si>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</si>
  <si>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</si>
  <si>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</si>
  <si>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</si>
  <si>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</si>
  <si>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</si>
  <si>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</si>
  <si>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</si>
  <si>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</si>
  <si>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</si>
  <si>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</si>
  <si>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</si>
  <si>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</si>
  <si>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</si>
  <si>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</si>
  <si>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</si>
  <si>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</si>
  <si>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</si>
  <si>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</si>
  <si>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</si>
  <si>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</si>
  <si>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</si>
  <si>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</si>
  <si>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</si>
  <si>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</si>
  <si>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</si>
  <si>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</si>
  <si>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</si>
  <si>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</si>
  <si>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</si>
  <si>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</si>
  <si>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</si>
  <si>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</si>
  <si>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</si>
  <si>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</si>
  <si>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</si>
  <si>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</si>
  <si>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</si>
  <si>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</si>
  <si>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</si>
  <si>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</si>
  <si>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</si>
  <si>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</si>
  <si>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</si>
  <si>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</si>
  <si>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</si>
  <si>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</si>
  <si>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</si>
  <si>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</si>
  <si>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</si>
  <si>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</si>
  <si>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</si>
  <si>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</si>
  <si>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</si>
  <si>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</si>
  <si>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</si>
  <si>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</si>
  <si>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</si>
  <si>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</si>
  <si>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</si>
  <si>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</si>
  <si>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</si>
  <si>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</si>
  <si>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</si>
  <si>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</si>
  <si>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</si>
  <si>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</si>
  <si>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</si>
  <si>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</si>
  <si>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</si>
  <si>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</si>
  <si>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</si>
  <si>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</si>
  <si>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</si>
  <si>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</si>
  <si>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</si>
  <si>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</si>
  <si>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</si>
  <si>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</si>
  <si>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</si>
  <si>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</si>
  <si>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</si>
  <si>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</si>
  <si>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</si>
  <si>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</si>
  <si>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</si>
  <si>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</si>
  <si>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</si>
  <si>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</si>
  <si>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</si>
  <si>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</si>
  <si>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</si>
  <si>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</si>
  <si>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</si>
  <si>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</si>
  <si>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</si>
  <si>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</si>
  <si>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</si>
  <si>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</si>
  <si>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</si>
  <si>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</si>
  <si>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</si>
  <si>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</si>
  <si>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</si>
  <si>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</si>
  <si>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</si>
  <si>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</si>
  <si>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</si>
  <si>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</si>
  <si>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</si>
  <si>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</si>
  <si>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</si>
  <si>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</si>
  <si>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</si>
  <si>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</si>
  <si>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</si>
  <si>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</si>
  <si>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</si>
  <si>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</si>
  <si>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</si>
  <si>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</si>
  <si>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</si>
  <si>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</si>
  <si>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</si>
  <si>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</si>
  <si>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</si>
  <si>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</si>
  <si>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</si>
  <si>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</si>
  <si>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</si>
  <si>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</si>
  <si>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</si>
  <si>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</si>
  <si>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</si>
  <si>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</si>
  <si>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</si>
  <si>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</si>
  <si>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</si>
  <si>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</si>
  <si>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</si>
  <si>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</si>
  <si>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</si>
  <si>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</si>
  <si>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</si>
  <si>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</si>
  <si>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</si>
  <si>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</si>
  <si>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</si>
  <si>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</si>
  <si>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</si>
  <si>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</si>
  <si>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</si>
  <si>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</si>
  <si>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</si>
  <si>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</si>
  <si>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</si>
  <si>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</si>
  <si>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</si>
  <si>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</si>
  <si>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</si>
  <si>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</si>
  <si>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</si>
  <si>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</si>
  <si>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</si>
  <si>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</si>
  <si>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</si>
  <si>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</si>
  <si>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</si>
  <si>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</si>
  <si>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</si>
  <si>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</si>
  <si>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</si>
  <si>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</si>
  <si>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</si>
  <si>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</si>
  <si>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</si>
  <si>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</si>
  <si>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</si>
  <si>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</si>
  <si>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</si>
  <si>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</si>
  <si>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</si>
  <si>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</si>
  <si>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</si>
  <si>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</si>
  <si>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</si>
  <si>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</si>
  <si>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</si>
  <si>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</si>
  <si>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</si>
  <si>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</si>
  <si>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</si>
  <si>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</si>
  <si>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</si>
  <si>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</si>
  <si>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</si>
  <si>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</si>
  <si>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</si>
  <si>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</si>
  <si>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</si>
  <si>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</si>
  <si>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</si>
  <si>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</si>
  <si>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</si>
  <si>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</si>
  <si>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</si>
  <si>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</si>
  <si>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</si>
  <si>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</si>
  <si>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</si>
  <si>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</si>
  <si>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</si>
  <si>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</si>
  <si>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</si>
  <si>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</si>
  <si>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</si>
  <si>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</si>
  <si>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</si>
  <si>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</si>
  <si>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</si>
  <si>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</si>
  <si>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</si>
  <si>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</si>
  <si>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</si>
  <si>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</si>
  <si>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</si>
  <si>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</si>
  <si>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</si>
  <si>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</si>
  <si>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</si>
  <si>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</si>
  <si>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</si>
  <si>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</si>
  <si>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</si>
  <si>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</si>
  <si>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</si>
  <si>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</si>
  <si>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</si>
  <si>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</si>
  <si>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</si>
  <si>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</si>
  <si>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</si>
  <si>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</si>
  <si>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</si>
  <si>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</si>
  <si>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</si>
  <si>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</si>
  <si>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</si>
  <si>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</si>
  <si>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</si>
  <si>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</si>
  <si>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</si>
  <si>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</si>
  <si>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</si>
  <si>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</si>
  <si>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</si>
  <si>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</si>
  <si>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</si>
  <si>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</si>
  <si>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</si>
  <si>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</si>
  <si>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</si>
  <si>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</si>
  <si>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</si>
  <si>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</si>
  <si>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</si>
  <si>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</si>
  <si>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</si>
  <si>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</si>
  <si>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</si>
  <si>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</si>
  <si>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</si>
  <si>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</si>
  <si>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</si>
  <si>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</si>
  <si>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</si>
  <si>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</si>
  <si>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</si>
  <si>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</si>
  <si>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</si>
  <si>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</si>
  <si>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</si>
  <si>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</si>
  <si>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</si>
  <si>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</si>
  <si>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</si>
  <si>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</si>
  <si>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</si>
  <si>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</si>
  <si>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</si>
  <si>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</si>
  <si>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</si>
  <si>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</si>
  <si>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</si>
  <si>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</si>
  <si>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</si>
  <si>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</si>
  <si>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</si>
  <si>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</si>
  <si>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</si>
  <si>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</si>
  <si>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</si>
  <si>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</si>
  <si>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</si>
  <si>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</si>
  <si>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</si>
  <si>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</si>
  <si>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</si>
  <si>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</si>
  <si>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</si>
  <si>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</si>
  <si>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</si>
  <si>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</si>
  <si>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</si>
  <si>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</si>
  <si>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</si>
  <si>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</si>
  <si>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</si>
  <si>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</si>
  <si>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</si>
  <si>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</si>
  <si>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</si>
  <si>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</si>
  <si>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</si>
  <si>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</si>
  <si>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</si>
  <si>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</si>
  <si>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</si>
  <si>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</si>
  <si>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</si>
  <si>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</si>
  <si>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</si>
  <si>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</si>
  <si>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</si>
  <si>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</si>
  <si>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</si>
  <si>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</si>
  <si>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</si>
  <si>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</si>
  <si>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</si>
  <si>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</si>
  <si>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</si>
  <si>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</si>
  <si>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</si>
  <si>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</si>
  <si>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</si>
  <si>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</si>
  <si>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</si>
  <si>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</si>
  <si>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</si>
  <si>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</si>
  <si>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</si>
  <si>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</si>
  <si>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</si>
  <si>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</si>
  <si>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</si>
  <si>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</si>
  <si>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</si>
  <si>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</si>
  <si>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</si>
  <si>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</si>
  <si>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</si>
  <si>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</si>
  <si>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</si>
  <si>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</si>
  <si>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</si>
  <si>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</si>
  <si>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</si>
  <si>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</si>
  <si>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</si>
  <si>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</si>
  <si>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</si>
  <si>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</si>
  <si>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</si>
  <si>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</si>
  <si>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</si>
  <si>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</si>
  <si>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</si>
  <si>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</si>
  <si>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</si>
  <si>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</si>
  <si>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</si>
  <si>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</si>
  <si>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</si>
  <si>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</si>
  <si>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</si>
  <si>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</si>
  <si>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</si>
  <si>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</si>
  <si>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</si>
  <si>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</si>
  <si>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</si>
  <si>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</si>
  <si>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</si>
  <si>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</si>
  <si>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</si>
  <si>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</si>
  <si>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</si>
  <si>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</si>
  <si>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</si>
  <si>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</si>
  <si>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</si>
  <si>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</si>
  <si>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</si>
  <si>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</si>
  <si>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</si>
  <si>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</si>
  <si>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</si>
  <si>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</si>
  <si>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</si>
  <si>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</si>
  <si>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</si>
  <si>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</si>
  <si>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</si>
  <si>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</si>
  <si>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</si>
  <si>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</si>
  <si>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</si>
  <si>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</si>
  <si>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</si>
  <si>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</si>
  <si>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</si>
  <si>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</si>
  <si>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</si>
  <si>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</si>
  <si>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</si>
  <si>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</si>
  <si>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</si>
  <si>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</si>
  <si>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</si>
  <si>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</si>
  <si>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</si>
  <si>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</si>
  <si>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</si>
  <si>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</si>
  <si>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</si>
  <si>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</si>
  <si>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</si>
  <si>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</si>
  <si>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</si>
  <si>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</si>
  <si>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</si>
  <si>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</si>
  <si>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</si>
  <si>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</si>
  <si>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</si>
  <si>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</si>
  <si>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</si>
  <si>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</si>
  <si>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</si>
  <si>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</si>
  <si>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</si>
  <si>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</si>
  <si>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</si>
  <si>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</si>
  <si>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</si>
  <si>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</si>
  <si>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</si>
  <si>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</si>
  <si>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</si>
  <si>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</si>
  <si>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</si>
  <si>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</si>
  <si>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</si>
  <si>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</si>
  <si>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</si>
  <si>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</si>
  <si>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</si>
  <si>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</si>
  <si>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</si>
  <si>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</si>
  <si>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</si>
  <si>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</si>
  <si>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</si>
  <si>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</si>
  <si>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</si>
  <si>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</si>
  <si>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</si>
  <si>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</si>
  <si>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</si>
  <si>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</si>
  <si>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</si>
  <si>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</si>
  <si>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</si>
  <si>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</si>
  <si>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</si>
  <si>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</si>
  <si>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</si>
  <si>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</si>
  <si>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</si>
  <si>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</si>
  <si>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</si>
  <si>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</si>
  <si>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</si>
  <si>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</si>
  <si>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</si>
  <si>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</si>
  <si>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</si>
  <si>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</si>
  <si>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</si>
  <si>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</si>
  <si>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</si>
  <si>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</si>
  <si>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</si>
  <si>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</si>
  <si>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</si>
  <si>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</si>
  <si>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</si>
  <si>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</si>
  <si>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</si>
  <si>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</si>
  <si>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</si>
  <si>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</si>
  <si>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</si>
  <si>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</si>
  <si>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</si>
  <si>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</si>
  <si>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</si>
  <si>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</si>
  <si>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</si>
  <si>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</si>
  <si>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</si>
  <si>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</si>
  <si>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</si>
  <si>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</si>
  <si>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</si>
  <si>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</si>
  <si>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</si>
  <si>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</si>
  <si>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</si>
  <si>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</si>
  <si>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</si>
  <si>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</si>
  <si>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</si>
  <si>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</si>
  <si>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</si>
  <si>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</si>
  <si>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</si>
  <si>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</si>
  <si>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</si>
  <si>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</si>
  <si>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</si>
  <si>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</si>
  <si>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</si>
  <si>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</si>
  <si>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</si>
  <si>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</si>
  <si>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</si>
  <si>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</si>
  <si>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</si>
  <si>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</si>
  <si>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</si>
  <si>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</si>
  <si>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</si>
  <si>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</si>
  <si>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</si>
  <si>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</si>
  <si>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</si>
  <si>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</si>
  <si>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</si>
  <si>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</si>
  <si>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</si>
  <si>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</si>
  <si>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</si>
  <si>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</si>
  <si>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</si>
  <si>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</si>
  <si>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</si>
  <si>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</si>
  <si>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</si>
  <si>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</si>
  <si>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</si>
  <si>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</si>
  <si>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</si>
  <si>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</si>
  <si>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</si>
  <si>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</si>
  <si>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</si>
  <si>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</si>
  <si>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</si>
  <si>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</si>
  <si>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</si>
  <si>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</si>
  <si>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</si>
  <si>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</si>
  <si>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</si>
  <si>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</si>
  <si>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</si>
  <si>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</si>
  <si>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</si>
  <si>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</si>
  <si>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</si>
  <si>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</si>
  <si>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</si>
  <si>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</si>
  <si>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</si>
  <si>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</si>
  <si>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</si>
  <si>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</si>
  <si>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</si>
  <si>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</si>
  <si>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</si>
  <si>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</si>
  <si>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</si>
  <si>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</si>
  <si>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</si>
  <si>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</si>
  <si>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</si>
  <si>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</si>
  <si>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</si>
  <si>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</si>
  <si>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</si>
  <si>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</si>
  <si>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</si>
  <si>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</si>
  <si>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</si>
  <si>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</si>
  <si>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</si>
  <si>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</si>
  <si>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</si>
  <si>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</si>
  <si>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</si>
  <si>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</si>
  <si>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</si>
  <si>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</si>
  <si>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</si>
  <si>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</si>
  <si>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</si>
  <si>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</si>
  <si>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</si>
  <si>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</si>
  <si>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</si>
  <si>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</si>
  <si>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</si>
  <si>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</si>
  <si>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</si>
  <si>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</si>
  <si>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</si>
  <si>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</si>
  <si>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</si>
  <si>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</si>
  <si>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</si>
  <si>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</si>
  <si>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</si>
  <si>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</si>
  <si>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</si>
  <si>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</si>
  <si>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</si>
  <si>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</si>
  <si>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</si>
  <si>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</si>
  <si>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</si>
  <si>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</si>
  <si>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</si>
  <si>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</si>
  <si>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</si>
  <si>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</si>
  <si>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</si>
  <si>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</si>
  <si>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</si>
  <si>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</si>
  <si>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</si>
  <si>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</si>
  <si>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</si>
  <si>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</si>
  <si>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</si>
  <si>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</si>
  <si>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</si>
  <si>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</si>
  <si>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</si>
  <si>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</si>
  <si>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</si>
  <si>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</si>
  <si>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</si>
  <si>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</si>
  <si>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</si>
  <si>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</si>
  <si>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</si>
  <si>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</si>
  <si>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</si>
  <si>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</si>
  <si>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</si>
  <si>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</si>
  <si>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</si>
  <si>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</si>
  <si>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</si>
  <si>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</si>
  <si>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</si>
  <si>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</si>
  <si>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</si>
  <si>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</si>
  <si>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</si>
  <si>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</si>
  <si>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</si>
  <si>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</si>
  <si>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</si>
  <si>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</si>
  <si>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</si>
  <si>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</si>
  <si>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</si>
  <si>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</si>
  <si>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</si>
  <si>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</si>
  <si>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</si>
  <si>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</si>
  <si>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</si>
  <si>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</si>
  <si>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</si>
  <si>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</si>
  <si>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</si>
  <si>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</si>
  <si>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</si>
  <si>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</si>
  <si>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</si>
  <si>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</si>
  <si>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</si>
  <si>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</si>
  <si>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</si>
  <si>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</si>
  <si>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</si>
  <si>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</si>
  <si>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</si>
  <si>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</si>
  <si>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</si>
  <si>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</si>
  <si>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</si>
  <si>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</si>
  <si>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</si>
  <si>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</si>
  <si>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</si>
  <si>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</si>
  <si>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</si>
  <si>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</si>
  <si>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</si>
  <si>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</si>
  <si>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</si>
  <si>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</si>
  <si>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</si>
  <si>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</si>
  <si>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</si>
  <si>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</si>
  <si>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</si>
  <si>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</si>
  <si>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</si>
  <si>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</si>
  <si>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</si>
  <si>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</si>
  <si>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</si>
  <si>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</si>
  <si>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</si>
  <si>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</si>
  <si>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</si>
  <si>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</si>
  <si>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</si>
  <si>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</si>
  <si>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</si>
  <si>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</si>
  <si>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</si>
  <si>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</si>
  <si>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</si>
  <si>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</si>
  <si>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</si>
  <si>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</si>
  <si>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</si>
  <si>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</si>
  <si>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</si>
  <si>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</si>
  <si>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</si>
  <si>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</si>
  <si>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</si>
  <si>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</si>
  <si>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</si>
  <si>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</si>
  <si>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</si>
  <si>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</si>
  <si>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</si>
  <si>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</si>
  <si>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</si>
  <si>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</si>
  <si>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</si>
  <si>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</si>
  <si>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</si>
  <si>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</si>
  <si>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</si>
  <si>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</si>
  <si>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</si>
  <si>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</si>
  <si>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</si>
  <si>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</si>
  <si>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</si>
  <si>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</si>
  <si>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</si>
  <si>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</si>
  <si>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</si>
  <si>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</si>
  <si>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</si>
  <si>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</si>
  <si>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</si>
  <si>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</si>
  <si>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</si>
  <si>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</si>
  <si>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</si>
  <si>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</si>
  <si>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</si>
  <si>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</si>
  <si>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</si>
  <si>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</si>
  <si>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</si>
  <si>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</si>
  <si>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</si>
  <si>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</si>
  <si>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</si>
  <si>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</si>
  <si>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</si>
  <si>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</si>
  <si>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</si>
  <si>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</si>
  <si>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</si>
  <si>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</si>
  <si>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</si>
  <si>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</si>
  <si>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</si>
  <si>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</si>
  <si>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</si>
  <si>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</si>
  <si>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</si>
  <si>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</si>
  <si>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</si>
  <si>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</si>
  <si>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</si>
  <si>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</si>
  <si>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</si>
  <si>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</si>
  <si>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</si>
  <si>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</si>
  <si>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</si>
  <si>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</si>
  <si>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</si>
  <si>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</si>
  <si>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</si>
  <si>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</si>
  <si>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</si>
  <si>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</si>
  <si>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</si>
  <si>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</si>
  <si>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</si>
  <si>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</si>
  <si>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</si>
  <si>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</si>
  <si>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</si>
  <si>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</si>
  <si>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</si>
  <si>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</si>
  <si>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</si>
  <si>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</si>
  <si>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</si>
  <si>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</si>
  <si>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</si>
  <si>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</si>
  <si>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</si>
  <si>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</si>
  <si>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</si>
  <si>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</si>
  <si>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</si>
  <si>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</si>
  <si>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</si>
  <si>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</si>
  <si>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</si>
  <si>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</si>
  <si>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</si>
  <si>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</si>
  <si>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</si>
  <si>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</si>
  <si>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</si>
  <si>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</si>
  <si>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</si>
  <si>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</si>
  <si>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</si>
  <si>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</si>
  <si>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</si>
  <si>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</si>
  <si>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</si>
  <si>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</si>
  <si>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</si>
  <si>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</si>
  <si>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</si>
  <si>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</si>
  <si>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</si>
  <si>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</si>
  <si>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</si>
  <si>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</si>
  <si>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</si>
  <si>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</si>
  <si>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</si>
  <si>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</si>
  <si>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</si>
  <si>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</si>
  <si>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</si>
  <si>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</si>
  <si>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</si>
  <si>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</si>
  <si>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</si>
  <si>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</si>
  <si>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</si>
  <si>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</si>
  <si>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</si>
  <si>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</si>
  <si>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</si>
  <si>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</si>
  <si>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</si>
  <si>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</si>
  <si>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</si>
  <si>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</si>
  <si>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</si>
  <si>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</si>
  <si>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</si>
  <si>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</si>
  <si>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</si>
  <si>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</si>
  <si>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</si>
  <si>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</si>
  <si>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</si>
  <si>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</si>
  <si>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</si>
  <si>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</si>
  <si>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</si>
  <si>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</si>
  <si>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</si>
  <si>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</si>
  <si>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</si>
  <si>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</si>
  <si>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</si>
  <si>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</si>
  <si>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</si>
  <si>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</si>
  <si>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</si>
  <si>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</si>
  <si>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</si>
  <si>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</si>
  <si>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</si>
  <si>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</si>
  <si>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</si>
  <si>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</si>
  <si>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</si>
  <si>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</si>
  <si>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</si>
  <si>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</si>
  <si>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</si>
  <si>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</si>
  <si>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</si>
  <si>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</si>
  <si>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</si>
  <si>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</si>
  <si>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</si>
  <si>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</si>
  <si>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</si>
  <si>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</si>
  <si>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</si>
  <si>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</si>
  <si>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</si>
  <si>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</si>
  <si>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</si>
  <si>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</si>
  <si>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</si>
  <si>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</si>
  <si>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</si>
  <si>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</si>
  <si>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</si>
  <si>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</si>
  <si>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</si>
  <si>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</si>
  <si>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</si>
  <si>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</si>
  <si>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</si>
  <si>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</si>
  <si>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</si>
  <si>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</si>
  <si>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</si>
  <si>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</si>
  <si>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</si>
  <si>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</si>
  <si>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</si>
  <si>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</si>
  <si>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</si>
  <si>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</si>
  <si>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</si>
  <si>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</si>
  <si>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</si>
  <si>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</si>
  <si>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</si>
  <si>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</si>
  <si>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</si>
  <si>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</si>
  <si>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</si>
  <si>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</si>
  <si>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</si>
  <si>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</si>
  <si>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</si>
  <si>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</si>
  <si>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</si>
  <si>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</si>
  <si>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</si>
  <si>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</si>
  <si>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</si>
  <si>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</si>
  <si>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</si>
  <si>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</si>
  <si>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</si>
  <si>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</si>
  <si>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</si>
  <si>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</si>
  <si>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</si>
  <si>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</si>
  <si>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</si>
  <si>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</si>
  <si>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</si>
  <si>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</si>
  <si>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</si>
  <si>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</si>
  <si>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</si>
  <si>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</si>
  <si>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</si>
  <si>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</si>
  <si>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</si>
  <si>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</si>
  <si>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</si>
  <si>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</si>
  <si>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</si>
  <si>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</si>
  <si>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</si>
  <si>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</si>
  <si>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</si>
  <si>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</si>
  <si>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</si>
  <si>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</si>
  <si>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</si>
  <si>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</si>
  <si>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</si>
  <si>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</si>
  <si>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</si>
  <si>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</si>
  <si>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</si>
  <si>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</si>
  <si>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</si>
  <si>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</si>
  <si>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</si>
  <si>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</si>
  <si>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</si>
  <si>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</si>
  <si>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</si>
  <si>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</si>
  <si>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</si>
  <si>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</si>
  <si>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</si>
  <si>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</si>
  <si>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</si>
  <si>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</si>
  <si>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</si>
  <si>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</si>
  <si>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</si>
  <si>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</si>
  <si>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</si>
  <si>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</si>
  <si>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</si>
  <si>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</si>
  <si>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</si>
  <si>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</si>
  <si>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</si>
  <si>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</si>
  <si>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</si>
  <si>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</si>
  <si>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</si>
  <si>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</si>
  <si>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</si>
  <si>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</si>
  <si>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</si>
  <si>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</si>
  <si>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</si>
  <si>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</si>
  <si>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</si>
  <si>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</si>
  <si>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</si>
  <si>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</si>
  <si>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</si>
  <si>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</si>
  <si>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</si>
  <si>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</si>
  <si>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</si>
  <si>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</si>
  <si>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</si>
  <si>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</si>
  <si>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</si>
  <si>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</si>
  <si>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</si>
  <si>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</si>
  <si>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</si>
  <si>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</si>
  <si>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</si>
  <si>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</si>
  <si>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</si>
  <si>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</si>
  <si>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</si>
  <si>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</si>
  <si>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</si>
  <si>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</si>
  <si>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</si>
  <si>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</si>
  <si>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</si>
  <si>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</si>
  <si>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</si>
  <si>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</si>
  <si>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</si>
  <si>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</si>
  <si>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</si>
  <si>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</si>
  <si>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</si>
  <si>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</si>
  <si>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</si>
  <si>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</si>
  <si>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</si>
  <si>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</si>
  <si>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</si>
  <si>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</si>
  <si>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</si>
  <si>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</si>
  <si>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</si>
  <si>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</si>
  <si>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</si>
  <si>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</si>
  <si>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</si>
  <si>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</si>
  <si>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</si>
  <si>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</si>
  <si>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</si>
  <si>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</si>
  <si>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</si>
  <si>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</si>
  <si>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</si>
  <si>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</si>
  <si>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</si>
  <si>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</si>
  <si>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</si>
  <si>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</si>
  <si>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</si>
  <si>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</si>
  <si>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</si>
  <si>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</si>
  <si>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</si>
  <si>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</si>
  <si>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</si>
  <si>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</si>
  <si>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</si>
  <si>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</si>
  <si>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</si>
  <si>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</si>
  <si>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</si>
  <si>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</si>
  <si>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</si>
  <si>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</si>
  <si>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</si>
  <si>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</si>
  <si>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</si>
  <si>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</si>
  <si>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</si>
  <si>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</si>
  <si>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</si>
  <si>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</si>
  <si>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</si>
  <si>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</si>
  <si>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</si>
  <si>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</si>
  <si>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</si>
  <si>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</si>
  <si>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</si>
  <si>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</si>
  <si>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</si>
  <si>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</si>
  <si>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</si>
  <si>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</si>
  <si>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</si>
  <si>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</si>
  <si>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</si>
  <si>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</si>
  <si>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</si>
  <si>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</si>
  <si>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</si>
  <si>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</si>
  <si>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</si>
  <si>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</si>
  <si>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</si>
  <si>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</si>
  <si>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</si>
  <si>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</si>
  <si>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</si>
  <si>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</si>
  <si>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</si>
  <si>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</si>
  <si>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</si>
  <si>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</si>
  <si>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</si>
  <si>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</si>
  <si>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</si>
  <si>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</si>
  <si>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</si>
  <si>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</si>
  <si>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</si>
  <si>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</si>
  <si>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</si>
  <si>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</si>
  <si>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</si>
  <si>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</si>
  <si>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</si>
  <si>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</si>
  <si>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</si>
  <si>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</si>
  <si>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</si>
  <si>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</si>
  <si>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</si>
  <si>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</si>
  <si>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</si>
  <si>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</si>
  <si>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</si>
  <si>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</si>
  <si>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</si>
  <si>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</si>
  <si>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</si>
  <si>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</si>
  <si>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</si>
  <si>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</si>
  <si>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</si>
  <si>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</si>
  <si>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</si>
  <si>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</si>
  <si>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</si>
  <si>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</si>
  <si>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</si>
  <si>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</si>
  <si>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</si>
  <si>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</si>
  <si>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</si>
  <si>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</si>
  <si>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</si>
  <si>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</si>
  <si>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</si>
  <si>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</si>
  <si>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</si>
  <si>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</si>
  <si>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</si>
  <si>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</si>
  <si>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</si>
  <si>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</si>
  <si>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</si>
  <si>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</si>
  <si>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</si>
  <si>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</si>
  <si>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</si>
  <si>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</si>
  <si>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</si>
  <si>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</si>
  <si>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</si>
  <si>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</si>
  <si>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</si>
  <si>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</si>
  <si>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</si>
  <si>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</si>
  <si>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</si>
  <si>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</si>
  <si>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</si>
  <si>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</si>
  <si>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</si>
  <si>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</si>
  <si>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</si>
  <si>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</si>
  <si>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</si>
  <si>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</si>
  <si>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</si>
  <si>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</si>
  <si>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</si>
  <si>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</si>
  <si>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</si>
  <si>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</si>
  <si>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</si>
  <si>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</si>
  <si>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</si>
  <si>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</si>
  <si>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</si>
  <si>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</si>
  <si>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</si>
  <si>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</si>
  <si>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</si>
  <si>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</si>
  <si>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</si>
  <si>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</si>
  <si>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</si>
  <si>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</si>
  <si>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</si>
  <si>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</si>
  <si>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</si>
  <si>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</si>
  <si>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</si>
  <si>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</si>
  <si>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</si>
  <si>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</si>
  <si>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</si>
  <si>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</si>
  <si>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</si>
  <si>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</si>
  <si>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</si>
  <si>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</si>
  <si>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</si>
  <si>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</si>
  <si>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</si>
  <si>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</si>
  <si>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</si>
  <si>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</si>
  <si>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</si>
  <si>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</si>
  <si>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</si>
  <si>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</si>
  <si>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</si>
  <si>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</si>
  <si>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</si>
  <si>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</si>
  <si>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</si>
  <si>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</si>
  <si>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</si>
  <si>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</si>
  <si>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</si>
  <si>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</si>
  <si>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</si>
  <si>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</si>
  <si>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</si>
  <si>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</si>
  <si>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</si>
  <si>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</si>
  <si>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</si>
  <si>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</si>
  <si>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</si>
  <si>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</si>
  <si>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</si>
  <si>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</si>
  <si>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</si>
  <si>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</si>
  <si>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</si>
  <si>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</si>
  <si>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</si>
  <si>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</si>
  <si>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</si>
  <si>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</si>
  <si>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</si>
  <si>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</si>
  <si>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</si>
  <si>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</si>
  <si>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</si>
  <si>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</si>
  <si>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</si>
  <si>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</si>
  <si>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</si>
  <si>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</si>
  <si>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</si>
  <si>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</si>
  <si>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</si>
  <si>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</si>
  <si>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</si>
  <si>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</si>
  <si>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</si>
  <si>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</si>
  <si>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</si>
  <si>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</si>
  <si>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</si>
  <si>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</si>
  <si>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</si>
  <si>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</si>
  <si>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</si>
  <si>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</si>
  <si>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</si>
  <si>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</si>
  <si>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</si>
  <si>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</si>
  <si>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</si>
  <si>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</si>
  <si>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</si>
  <si>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</si>
  <si>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</si>
  <si>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</si>
  <si>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</si>
  <si>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</si>
  <si>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</si>
  <si>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</si>
  <si>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</si>
  <si>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</si>
  <si>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</si>
  <si>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</si>
  <si>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</si>
  <si>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</si>
  <si>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</si>
  <si>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</si>
  <si>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</si>
  <si>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</si>
  <si>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</si>
  <si>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</si>
  <si>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</si>
  <si>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</si>
  <si>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</si>
  <si>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</si>
  <si>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</si>
  <si>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</si>
  <si>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</si>
  <si>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</si>
  <si>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</si>
  <si>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</si>
  <si>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</si>
  <si>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</si>
  <si>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</si>
  <si>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</si>
  <si>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</si>
  <si>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</si>
  <si>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</si>
  <si>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</si>
  <si>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</si>
  <si>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</si>
  <si>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</si>
  <si>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</si>
  <si>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</si>
  <si>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</si>
  <si>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</si>
  <si>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</si>
  <si>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</si>
  <si>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</si>
  <si>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</si>
  <si>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</si>
  <si>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</si>
  <si>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</si>
  <si>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</si>
  <si>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</si>
  <si>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</si>
  <si>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</si>
  <si>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</si>
  <si>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</si>
  <si>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</si>
  <si>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</si>
  <si>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</si>
  <si>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</si>
  <si>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</si>
  <si>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</si>
  <si>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</si>
  <si>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</si>
  <si>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</si>
  <si>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</si>
  <si>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</si>
  <si>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</si>
  <si>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</si>
  <si>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</si>
  <si>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</si>
  <si>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</si>
  <si>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</si>
  <si>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</si>
  <si>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</si>
  <si>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</si>
  <si>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</si>
  <si>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</si>
  <si>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</si>
  <si>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</si>
  <si>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</si>
  <si>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</si>
  <si>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</si>
  <si>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</si>
  <si>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</si>
  <si>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</si>
  <si>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</si>
  <si>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</si>
  <si>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</si>
  <si>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</si>
  <si>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</si>
  <si>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</si>
  <si>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</si>
  <si>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</si>
  <si>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</si>
  <si>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</si>
  <si>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</si>
  <si>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</si>
  <si>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</si>
  <si>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</si>
  <si>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</si>
  <si>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</si>
  <si>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</si>
  <si>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</si>
  <si>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</si>
  <si>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</si>
  <si>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</si>
  <si>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</si>
  <si>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</si>
  <si>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</si>
  <si>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</si>
  <si>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</si>
  <si>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</si>
  <si>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</si>
  <si>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</si>
  <si>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</si>
  <si>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</si>
  <si>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</si>
  <si>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</si>
  <si>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</si>
  <si>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</si>
  <si>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</si>
  <si>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</si>
  <si>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</si>
  <si>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</si>
  <si>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</si>
  <si>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</si>
  <si>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</si>
  <si>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</si>
  <si>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</si>
  <si>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</si>
  <si>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</si>
  <si>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</si>
  <si>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</si>
  <si>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</si>
  <si>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</si>
  <si>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</si>
  <si>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</si>
  <si>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</si>
  <si>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</si>
  <si>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</si>
  <si>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</si>
  <si>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</si>
  <si>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</si>
  <si>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</si>
  <si>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</si>
  <si>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</si>
  <si>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</si>
  <si>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</si>
  <si>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</si>
  <si>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</si>
  <si>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</si>
  <si>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</si>
  <si>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</si>
  <si>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</si>
  <si>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</si>
  <si>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</si>
  <si>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</si>
  <si>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</si>
  <si>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</si>
  <si>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</si>
  <si>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</si>
  <si>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</si>
  <si>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</si>
  <si>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</si>
  <si>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</si>
  <si>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</si>
  <si>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</si>
  <si>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</si>
  <si>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</si>
  <si>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</si>
  <si>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</si>
  <si>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</si>
  <si>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</si>
  <si>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</si>
  <si>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</si>
  <si>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</si>
  <si>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</si>
  <si>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</si>
  <si>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</si>
  <si>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</si>
  <si>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</si>
  <si>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</si>
  <si>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</si>
  <si>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</si>
  <si>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</si>
  <si>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</si>
  <si>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</si>
  <si>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</si>
  <si>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</si>
  <si>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</si>
  <si>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</si>
  <si>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</si>
  <si>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</si>
  <si>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</si>
  <si>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</si>
  <si>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</si>
  <si>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</si>
  <si>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</si>
  <si>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</si>
  <si>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</si>
  <si>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</si>
  <si>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</si>
  <si>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</si>
  <si>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</si>
  <si>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</si>
  <si>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</si>
  <si>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</si>
  <si>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</si>
  <si>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</si>
  <si>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</si>
  <si>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</si>
  <si>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</si>
  <si>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</si>
  <si>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</si>
  <si>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</si>
  <si>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</si>
  <si>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</si>
  <si>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</si>
  <si>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</si>
  <si>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</si>
  <si>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</si>
  <si>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</si>
  <si>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</si>
  <si>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</si>
  <si>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</si>
  <si>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</si>
  <si>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</si>
  <si>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</si>
  <si>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</si>
  <si>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</si>
  <si>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</si>
  <si>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</si>
  <si>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</si>
  <si>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</si>
  <si>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</si>
  <si>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</si>
  <si>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</si>
  <si>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</si>
  <si>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</si>
  <si>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</si>
  <si>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</si>
  <si>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</si>
  <si>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</si>
  <si>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</si>
  <si>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</si>
  <si>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</si>
  <si>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</si>
  <si>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</si>
  <si>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</si>
  <si>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</si>
  <si>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</si>
  <si>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</si>
  <si>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</si>
  <si>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</si>
  <si>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</si>
  <si>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</si>
  <si>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</si>
  <si>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</si>
  <si>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</si>
  <si>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</si>
  <si>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</si>
  <si>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</si>
  <si>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</si>
  <si>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</si>
  <si>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</si>
  <si>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</si>
  <si>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</si>
  <si>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</si>
  <si>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</si>
  <si>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</si>
  <si>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</si>
  <si>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</si>
  <si>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</si>
  <si>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</si>
  <si>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</si>
  <si>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</si>
  <si>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</si>
  <si>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</si>
  <si>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</si>
  <si>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</si>
  <si>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</si>
  <si>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</si>
  <si>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</si>
  <si>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</si>
  <si>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</si>
  <si>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</si>
  <si>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</si>
  <si>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</si>
  <si>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</si>
  <si>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</si>
  <si>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</si>
  <si>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</si>
  <si>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</si>
  <si>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</si>
  <si>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</si>
  <si>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</si>
  <si>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</si>
  <si>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</si>
  <si>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</si>
  <si>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</si>
  <si>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</si>
  <si>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</si>
  <si>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</si>
  <si>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</si>
  <si>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</si>
  <si>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</si>
  <si>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</si>
  <si>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</si>
  <si>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</si>
  <si>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</si>
  <si>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</si>
  <si>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</si>
  <si>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</si>
  <si>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</si>
  <si>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</si>
  <si>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</si>
  <si>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</si>
  <si>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</si>
  <si>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</si>
  <si>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</si>
  <si>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</si>
  <si>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</si>
  <si>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</si>
  <si>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</si>
  <si>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</si>
  <si>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</si>
  <si>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</si>
  <si>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</si>
  <si>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</si>
  <si>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</si>
  <si>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</si>
  <si>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</si>
  <si>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</si>
  <si>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</si>
  <si>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</si>
  <si>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</si>
  <si>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</si>
  <si>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</si>
  <si>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</si>
  <si>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</si>
  <si>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</si>
  <si>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</si>
  <si>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</si>
  <si>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</si>
  <si>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</si>
  <si>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</si>
  <si>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</si>
  <si>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</si>
  <si>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</si>
  <si>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</si>
  <si>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</si>
  <si>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</si>
  <si>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</si>
  <si>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</si>
  <si>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</si>
  <si>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</si>
  <si>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</si>
  <si>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</si>
  <si>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</si>
  <si>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</si>
  <si>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</si>
  <si>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</si>
  <si>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</si>
  <si>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</si>
  <si>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</si>
  <si>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</si>
  <si>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</si>
  <si>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</si>
  <si>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</si>
  <si>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</si>
  <si>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</si>
  <si>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</si>
  <si>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</si>
  <si>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</si>
  <si>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</si>
  <si>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</si>
  <si>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</si>
  <si>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</si>
  <si>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</si>
  <si>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</si>
  <si>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</si>
  <si>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</si>
  <si>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</si>
  <si>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</si>
  <si>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</si>
  <si>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</si>
  <si>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</si>
  <si>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</si>
  <si>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</si>
  <si>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</si>
  <si>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</si>
  <si>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</si>
  <si>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</si>
  <si>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</si>
  <si>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</si>
  <si>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</si>
  <si>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</si>
  <si>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</si>
  <si>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</si>
  <si>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</si>
  <si>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</si>
  <si>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</si>
  <si>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</si>
  <si>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</si>
  <si>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</si>
  <si>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</si>
  <si>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</si>
  <si>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</si>
  <si>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</si>
  <si>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</si>
  <si>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</si>
  <si>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</si>
  <si>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</si>
  <si>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</si>
  <si>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</si>
  <si>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</si>
  <si>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</si>
  <si>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</si>
  <si>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</si>
  <si>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</si>
  <si>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</si>
  <si>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</si>
  <si>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</si>
  <si>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</si>
  <si>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</si>
  <si>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</si>
  <si>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</si>
  <si>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</si>
  <si>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</si>
  <si>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</si>
  <si>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</si>
  <si>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</si>
  <si>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</si>
  <si>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</si>
  <si>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</si>
  <si>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</si>
  <si>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</si>
  <si>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</si>
  <si>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</si>
  <si>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</si>
  <si>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</si>
  <si>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</si>
  <si>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</si>
  <si>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</si>
  <si>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</si>
  <si>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</si>
  <si>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</si>
  <si>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</si>
  <si>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</si>
  <si>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</si>
  <si>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</si>
  <si>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</si>
  <si>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</si>
  <si>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</si>
  <si>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</si>
  <si>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</si>
  <si>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</si>
  <si>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</si>
  <si>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</si>
  <si>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</si>
  <si>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</si>
  <si>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</si>
  <si>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</si>
  <si>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</si>
  <si>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</si>
  <si>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</si>
  <si>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</si>
  <si>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</si>
  <si>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</si>
  <si>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</si>
  <si>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</si>
  <si>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</si>
  <si>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</si>
  <si>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</si>
  <si>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</si>
  <si>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</si>
  <si>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</si>
  <si>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</si>
  <si>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</si>
  <si>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</si>
  <si>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</si>
  <si>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</si>
  <si>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</si>
  <si>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</si>
  <si>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</si>
  <si>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</si>
  <si>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</si>
  <si>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</si>
  <si>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</si>
  <si>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</si>
  <si>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</si>
  <si>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</si>
  <si>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</si>
  <si>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</si>
  <si>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</si>
  <si>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</si>
  <si>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</si>
  <si>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</si>
  <si>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</si>
  <si>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</si>
  <si>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</si>
  <si>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</si>
  <si>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</si>
  <si>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</si>
  <si>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</si>
  <si>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</si>
  <si>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</si>
  <si>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</si>
  <si>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</si>
  <si>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</si>
  <si>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</si>
  <si>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</si>
  <si>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</si>
  <si>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</si>
  <si>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</si>
  <si>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</si>
  <si>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</si>
  <si>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</si>
  <si>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</si>
  <si>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</si>
  <si>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</si>
  <si>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</si>
  <si>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</si>
  <si>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</si>
  <si>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</si>
  <si>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</si>
  <si>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</si>
  <si>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</si>
  <si>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</si>
  <si>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</si>
  <si>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</si>
  <si>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</si>
  <si>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</si>
  <si>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</si>
  <si>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</si>
  <si>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</si>
  <si>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</si>
  <si>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</si>
  <si>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</si>
  <si>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</si>
  <si>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</si>
  <si>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</si>
  <si>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</si>
  <si>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</si>
  <si>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</si>
  <si>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</si>
  <si>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</si>
  <si>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</si>
  <si>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</si>
  <si>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</si>
  <si>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</si>
  <si>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</si>
  <si>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</si>
  <si>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</si>
  <si>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</si>
  <si>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</si>
  <si>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</si>
  <si>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</si>
  <si>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</si>
  <si>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</si>
  <si>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</si>
  <si>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</si>
  <si>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</si>
  <si>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</si>
  <si>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</si>
  <si>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</si>
  <si>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</si>
  <si>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</si>
  <si>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</si>
  <si>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</si>
  <si>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</si>
  <si>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</si>
  <si>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</si>
  <si>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</si>
  <si>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</si>
  <si>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</si>
  <si>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</si>
  <si>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</si>
  <si>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</si>
  <si>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</si>
  <si>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</si>
  <si>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</si>
  <si>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</si>
  <si>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</si>
  <si>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</si>
  <si>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</si>
  <si>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</si>
  <si>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</si>
  <si>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</si>
  <si>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</si>
  <si>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</si>
  <si>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</si>
  <si>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</si>
  <si>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</si>
  <si>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</si>
  <si>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</si>
  <si>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</si>
  <si>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</si>
  <si>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</si>
  <si>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</si>
  <si>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</si>
  <si>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</si>
  <si>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</si>
  <si>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</si>
  <si>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</si>
  <si>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</si>
  <si>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</si>
  <si>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</si>
  <si>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</si>
  <si>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</si>
  <si>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</si>
  <si>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</si>
  <si>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</si>
  <si>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</si>
  <si>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</si>
  <si>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</si>
  <si>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</si>
  <si>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</si>
  <si>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</si>
  <si>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</si>
  <si>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</si>
  <si>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</si>
  <si>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</si>
  <si>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</si>
  <si>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</si>
  <si>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</si>
  <si>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</si>
  <si>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</si>
  <si>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</si>
  <si>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</si>
  <si>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</si>
  <si>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</si>
  <si>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</si>
  <si>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</si>
  <si>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</si>
  <si>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</si>
  <si>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</si>
  <si>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</si>
  <si>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</si>
  <si>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</si>
  <si>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</si>
  <si>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</si>
  <si>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</si>
  <si>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</si>
  <si>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</si>
  <si>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</si>
  <si>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</si>
  <si>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</si>
  <si>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</si>
  <si>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</si>
  <si>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</si>
  <si>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</si>
  <si>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</si>
  <si>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</si>
  <si>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</si>
  <si>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</si>
  <si>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</si>
  <si>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</si>
  <si>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</si>
  <si>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</si>
  <si>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</si>
  <si>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</si>
  <si>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</si>
  <si>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</si>
  <si>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</si>
  <si>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</si>
  <si>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</si>
  <si>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</si>
  <si>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</si>
  <si>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</si>
  <si>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</si>
  <si>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</si>
  <si>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</si>
  <si>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</si>
  <si>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</si>
  <si>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</si>
  <si>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</si>
  <si>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</si>
  <si>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</si>
  <si>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</si>
  <si>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</si>
  <si>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</si>
  <si>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</si>
  <si>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</si>
  <si>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</si>
  <si>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</si>
  <si>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</si>
  <si>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</si>
  <si>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</si>
  <si>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</si>
  <si>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</si>
  <si>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</si>
  <si>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</si>
  <si>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</si>
  <si>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</si>
  <si>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</si>
  <si>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</si>
  <si>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</si>
  <si>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</si>
  <si>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</si>
  <si>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</si>
  <si>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</si>
  <si>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</si>
  <si>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</si>
  <si>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</si>
  <si>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</si>
  <si>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</si>
  <si>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</si>
  <si>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</si>
  <si>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</si>
  <si>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</si>
  <si>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</si>
  <si>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</si>
  <si>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</si>
  <si>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</si>
  <si>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</si>
  <si>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</si>
  <si>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</si>
  <si>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</si>
  <si>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</si>
  <si>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</si>
  <si>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</si>
  <si>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</si>
  <si>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</si>
  <si>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</si>
  <si>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</si>
  <si>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</si>
  <si>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</si>
  <si>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</si>
  <si>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</si>
  <si>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</si>
  <si>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</si>
  <si>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</si>
  <si>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</si>
  <si>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</si>
  <si>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</si>
  <si>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</si>
  <si>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</si>
  <si>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</si>
  <si>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</si>
  <si>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</si>
  <si>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</si>
  <si>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</si>
  <si>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</si>
  <si>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</si>
  <si>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</si>
  <si>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</si>
  <si>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</si>
  <si>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</si>
  <si>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</si>
  <si>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</si>
  <si>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</si>
  <si>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</si>
  <si>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</si>
  <si>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</si>
  <si>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</si>
  <si>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</si>
  <si>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</si>
  <si>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</si>
  <si>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</si>
  <si>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</si>
  <si>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</si>
  <si>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</si>
  <si>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</si>
  <si>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</si>
  <si>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</si>
  <si>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</si>
  <si>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</si>
  <si>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</si>
  <si>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</si>
  <si>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</si>
  <si>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</si>
  <si>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</si>
  <si>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</si>
  <si>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</si>
  <si>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</si>
  <si>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</si>
  <si>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</si>
  <si>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</si>
  <si>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</si>
  <si>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</si>
  <si>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</si>
  <si>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</si>
  <si>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</si>
  <si>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</si>
  <si>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</si>
  <si>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</si>
  <si>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</si>
  <si>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</si>
  <si>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</si>
  <si>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</si>
  <si>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</si>
  <si>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</si>
  <si>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</si>
  <si>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</si>
  <si>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</si>
  <si>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</si>
  <si>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</si>
  <si>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</si>
  <si>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</si>
  <si>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</si>
  <si>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</si>
  <si>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</si>
  <si>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</si>
  <si>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</si>
  <si>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</si>
  <si>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</si>
  <si>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</si>
  <si>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</si>
  <si>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</si>
  <si>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</si>
  <si>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</si>
  <si>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</si>
  <si>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</si>
  <si>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</si>
  <si>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</si>
  <si>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</si>
  <si>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</si>
  <si>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</si>
  <si>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</si>
  <si>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</si>
  <si>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</si>
  <si>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</si>
  <si>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</si>
  <si>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</si>
  <si>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</si>
  <si>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</si>
  <si>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</si>
  <si>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</si>
  <si>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</si>
  <si>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</si>
  <si>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</si>
  <si>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</si>
  <si>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</si>
  <si>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</si>
  <si>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</si>
  <si>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</si>
  <si>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</si>
  <si>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</si>
  <si>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</si>
  <si>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</si>
  <si>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</si>
  <si>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</si>
  <si>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</si>
  <si>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</si>
  <si>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</si>
  <si>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</si>
  <si>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</si>
  <si>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</si>
  <si>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</si>
  <si>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</si>
  <si>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</si>
  <si>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</si>
  <si>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</si>
  <si>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</si>
  <si>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</si>
  <si>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</si>
  <si>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</si>
  <si>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</si>
  <si>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</si>
  <si>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</si>
  <si>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</si>
  <si>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</si>
  <si>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</si>
  <si>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</si>
  <si>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</si>
  <si>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</si>
  <si>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</si>
  <si>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</si>
  <si>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</si>
  <si>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</si>
  <si>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</si>
  <si>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</si>
  <si>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</si>
  <si>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</si>
  <si>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</si>
  <si>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</si>
  <si>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</si>
  <si>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</si>
  <si>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</si>
  <si>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</si>
  <si>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</si>
  <si>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</si>
  <si>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</si>
  <si>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</si>
  <si>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</si>
  <si>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</si>
  <si>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</si>
  <si>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</si>
  <si>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</si>
  <si>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</si>
  <si>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</si>
  <si>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</si>
  <si>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</si>
  <si>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</si>
  <si>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</si>
  <si>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</si>
  <si>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</si>
  <si>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</si>
  <si>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</si>
  <si>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</si>
  <si>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</si>
  <si>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</si>
  <si>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</si>
  <si>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</si>
  <si>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</si>
  <si>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</si>
  <si>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</si>
  <si>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</si>
  <si>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</si>
  <si>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</si>
  <si>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</si>
  <si>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</si>
  <si>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</si>
  <si>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</si>
  <si>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</si>
  <si>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</si>
  <si>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</si>
  <si>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</si>
  <si>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</si>
  <si>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</si>
  <si>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</si>
  <si>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</si>
  <si>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</si>
  <si>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</si>
  <si>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</si>
  <si>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</si>
  <si>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</si>
  <si>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</si>
  <si>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</si>
  <si>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</si>
  <si>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</si>
  <si>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</si>
  <si>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</si>
  <si>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</si>
  <si>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</si>
  <si>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</si>
  <si>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</si>
  <si>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</si>
  <si>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</si>
  <si>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</si>
  <si>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</si>
  <si>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</si>
  <si>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</si>
  <si>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</si>
  <si>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</si>
  <si>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</si>
  <si>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</si>
  <si>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</si>
  <si>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</si>
  <si>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</si>
  <si>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</si>
  <si>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</si>
  <si>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</si>
  <si>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</si>
  <si>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</si>
  <si>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</si>
  <si>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</si>
  <si>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</si>
  <si>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</si>
  <si>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</si>
  <si>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</si>
  <si>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</si>
  <si>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</si>
  <si>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</si>
  <si>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</si>
  <si>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</si>
  <si>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</si>
  <si>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</si>
  <si>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</si>
  <si>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</si>
  <si>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</si>
  <si>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</si>
  <si>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</si>
  <si>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</si>
  <si>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</si>
  <si>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</si>
  <si>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</si>
  <si>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</si>
  <si>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</si>
  <si>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</si>
  <si>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</si>
  <si>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</si>
  <si>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</si>
  <si>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</si>
  <si>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</si>
  <si>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</si>
  <si>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</si>
  <si>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</si>
  <si>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</si>
  <si>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</si>
  <si>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</si>
  <si>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</si>
  <si>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</si>
  <si>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</si>
  <si>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</si>
  <si>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</si>
  <si>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</si>
  <si>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</si>
  <si>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</si>
  <si>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</si>
  <si>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</si>
  <si>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</si>
  <si>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</si>
  <si>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</si>
  <si>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</si>
  <si>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</si>
  <si>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</si>
  <si>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</si>
  <si>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</si>
  <si>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</si>
  <si>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</si>
  <si>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</si>
  <si>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</si>
  <si>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</si>
  <si>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</si>
  <si>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</si>
  <si>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</si>
  <si>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</si>
  <si>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</si>
  <si>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</si>
  <si>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</si>
  <si>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</si>
  <si>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</si>
  <si>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</si>
  <si>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</si>
  <si>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</si>
  <si>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</si>
  <si>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</si>
  <si>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</si>
  <si>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</si>
  <si>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</si>
  <si>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</si>
  <si>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</si>
  <si>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</si>
  <si>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</si>
  <si>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</si>
  <si>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</si>
  <si>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</si>
  <si>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</si>
  <si>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</si>
  <si>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</si>
  <si>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</si>
  <si>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</si>
  <si>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</si>
  <si>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</si>
  <si>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</si>
  <si>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</si>
  <si>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</si>
  <si>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</si>
  <si>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</si>
  <si>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</si>
  <si>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</si>
  <si>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</si>
  <si>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</si>
  <si>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</si>
  <si>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</si>
  <si>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</si>
  <si>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</si>
  <si>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</si>
  <si>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</si>
  <si>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</si>
  <si>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</si>
  <si>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</si>
  <si>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</si>
  <si>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</si>
  <si>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</si>
  <si>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</si>
  <si>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</si>
  <si>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</si>
  <si>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</si>
  <si>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</si>
  <si>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</si>
  <si>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</si>
  <si>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</si>
  <si>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</si>
  <si>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</si>
  <si>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</si>
  <si>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</si>
  <si>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</si>
  <si>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</si>
  <si>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</si>
  <si>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</si>
  <si>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</si>
  <si>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</si>
  <si>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</si>
  <si>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</si>
  <si>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</si>
  <si>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</si>
  <si>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</si>
  <si>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</si>
  <si>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</si>
  <si>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</si>
  <si>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</si>
  <si>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</si>
  <si>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</si>
  <si>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</si>
  <si>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</si>
  <si>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</si>
  <si>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</si>
  <si>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</si>
  <si>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</si>
  <si>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</si>
  <si>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</si>
  <si>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</si>
  <si>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</si>
  <si>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</si>
  <si>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</si>
  <si>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</si>
  <si>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</si>
  <si>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</si>
  <si>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</si>
  <si>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</si>
  <si>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</si>
  <si>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</si>
  <si>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</si>
  <si>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</si>
  <si>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</si>
  <si>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</si>
  <si>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</si>
  <si>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</si>
  <si>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</si>
  <si>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</si>
  <si>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</si>
  <si>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</si>
  <si>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</si>
  <si>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</si>
  <si>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</si>
  <si>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</si>
  <si>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</si>
  <si>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</si>
  <si>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</si>
  <si>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</si>
  <si>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</si>
  <si>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</si>
  <si>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</si>
  <si>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</si>
  <si>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</si>
  <si>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</si>
  <si>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</si>
  <si>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</si>
  <si>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</si>
  <si>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</si>
  <si>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</si>
  <si>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</si>
  <si>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</si>
  <si>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</si>
  <si>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</si>
  <si>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</si>
  <si>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</si>
  <si>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</si>
  <si>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</si>
  <si>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</si>
  <si>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</si>
  <si>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</si>
  <si>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</si>
  <si>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</si>
  <si>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</si>
  <si>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</si>
  <si>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</si>
  <si>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</si>
  <si>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</si>
  <si>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</si>
  <si>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</si>
  <si>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</si>
  <si>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</si>
  <si>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</si>
  <si>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</si>
  <si>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</si>
  <si>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</si>
  <si>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</si>
  <si>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</si>
  <si>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</si>
  <si>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</si>
  <si>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</si>
  <si>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</si>
  <si>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</si>
  <si>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</si>
  <si>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</si>
  <si>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</si>
  <si>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</si>
  <si>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</si>
  <si>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</si>
  <si>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</si>
  <si>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</si>
  <si>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</si>
  <si>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</si>
  <si>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</si>
  <si>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</si>
  <si>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</si>
  <si>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</si>
  <si>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</si>
  <si>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</si>
  <si>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</si>
  <si>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</si>
  <si>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</si>
  <si>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</si>
  <si>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</si>
  <si>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</si>
  <si>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</si>
  <si>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</si>
  <si>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</si>
  <si>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</si>
  <si>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</si>
  <si>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</si>
  <si>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</si>
  <si>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</si>
  <si>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</si>
  <si>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</si>
  <si>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</si>
  <si>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</si>
  <si>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</si>
  <si>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</si>
  <si>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</si>
  <si>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</si>
  <si>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</si>
  <si>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</si>
  <si>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</si>
  <si>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</si>
  <si>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</si>
  <si>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</si>
  <si>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</si>
  <si>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</si>
  <si>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</si>
  <si>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</si>
  <si>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</si>
  <si>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</si>
  <si>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</si>
  <si>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</si>
  <si>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</si>
  <si>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</si>
  <si>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</si>
  <si>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</si>
  <si>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</si>
  <si>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</si>
  <si>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</si>
  <si>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</si>
  <si>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</si>
  <si>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</si>
  <si>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</si>
  <si>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</si>
  <si>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</si>
  <si>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</si>
  <si>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</si>
  <si>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</si>
  <si>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</si>
  <si>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</si>
  <si>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</si>
  <si>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</si>
  <si>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</si>
  <si>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</si>
  <si>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</si>
  <si>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</si>
  <si>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</si>
  <si>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</si>
  <si>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</si>
  <si>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</si>
  <si>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</si>
  <si>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</si>
  <si>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</si>
  <si>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</si>
  <si>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</si>
  <si>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</si>
  <si>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</si>
  <si>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</si>
  <si>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</si>
  <si>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</si>
  <si>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</si>
  <si>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</si>
  <si>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</si>
  <si>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</si>
  <si>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</si>
  <si>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</si>
  <si>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</si>
  <si>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</si>
  <si>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</si>
  <si>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</si>
  <si>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</si>
  <si>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</si>
  <si>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</si>
  <si>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</si>
  <si>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</si>
  <si>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</si>
  <si>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</si>
  <si>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</si>
  <si>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</si>
  <si>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</si>
  <si>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</si>
  <si>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</si>
  <si>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</si>
  <si>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</si>
  <si>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</si>
  <si>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</si>
  <si>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</si>
  <si>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</si>
  <si>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</si>
  <si>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</si>
  <si>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</si>
  <si>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</si>
  <si>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</si>
  <si>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</si>
  <si>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</si>
  <si>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</si>
  <si>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</si>
  <si>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</si>
  <si>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</si>
  <si>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</si>
  <si>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</si>
  <si>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</si>
  <si>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</si>
  <si>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</si>
  <si>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</si>
  <si>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</si>
  <si>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</si>
  <si>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</si>
  <si>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</si>
  <si>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</si>
  <si>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</si>
  <si>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</si>
  <si>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</si>
  <si>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</si>
  <si>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</si>
  <si>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</si>
  <si>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</si>
  <si>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</si>
  <si>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</si>
  <si>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</si>
  <si>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</si>
  <si>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</si>
  <si>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</si>
  <si>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</si>
  <si>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</si>
  <si>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</si>
  <si>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</si>
  <si>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</si>
  <si>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</si>
  <si>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</si>
  <si>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</si>
  <si>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</si>
  <si>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</si>
  <si>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</si>
  <si>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</si>
  <si>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</si>
  <si>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</si>
  <si>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</si>
  <si>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</si>
  <si>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</si>
  <si>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</si>
  <si>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</si>
  <si>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</si>
  <si>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</si>
  <si>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</si>
  <si>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</si>
  <si>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</si>
  <si>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</si>
  <si>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</si>
  <si>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</si>
  <si>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</si>
  <si>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</si>
  <si>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</si>
  <si>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</si>
  <si>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</si>
  <si>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</si>
  <si>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</si>
  <si>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</si>
  <si>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</si>
  <si>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</si>
  <si>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</si>
  <si>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</si>
  <si>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</si>
  <si>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</si>
  <si>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</si>
  <si>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</si>
  <si>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</si>
  <si>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</si>
  <si>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</si>
  <si>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</si>
  <si>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</si>
  <si>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</si>
  <si>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</si>
  <si>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</si>
  <si>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</si>
  <si>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</si>
  <si>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</si>
  <si>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</si>
  <si>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</si>
  <si>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</si>
  <si>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</si>
  <si>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</si>
  <si>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</si>
  <si>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</si>
  <si>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</si>
  <si>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</si>
  <si>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</si>
  <si>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</si>
  <si>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</si>
  <si>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</si>
  <si>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</si>
  <si>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</si>
  <si>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</si>
  <si>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</si>
  <si>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</si>
  <si>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</si>
  <si>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</si>
  <si>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</si>
  <si>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</si>
  <si>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</si>
  <si>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</si>
  <si>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</si>
  <si>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</si>
  <si>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</si>
  <si>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</si>
  <si>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</si>
  <si>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</si>
  <si>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</si>
  <si>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</si>
  <si>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</si>
  <si>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</si>
  <si>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</si>
  <si>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</si>
  <si>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</si>
  <si>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</si>
  <si>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</si>
  <si>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</si>
  <si>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</si>
  <si>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</si>
  <si>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</si>
  <si>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</si>
  <si>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</si>
  <si>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</si>
  <si>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</si>
  <si>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</si>
  <si>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</si>
  <si>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</si>
  <si>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</si>
  <si>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</si>
  <si>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</si>
  <si>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</si>
  <si>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</si>
  <si>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</si>
  <si>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</si>
  <si>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</si>
  <si>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</si>
  <si>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</si>
  <si>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</si>
  <si>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</si>
  <si>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</si>
  <si>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</si>
  <si>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</si>
  <si>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</si>
  <si>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</si>
  <si>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</si>
  <si>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</si>
  <si>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</si>
  <si>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</si>
  <si>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</si>
  <si>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</si>
  <si>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</si>
  <si>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</si>
  <si>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</si>
  <si>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</si>
  <si>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</si>
  <si>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</si>
  <si>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</si>
  <si>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</si>
  <si>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</si>
  <si>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</si>
  <si>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</si>
  <si>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</si>
  <si>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</si>
  <si>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</si>
  <si>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</si>
  <si>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</si>
  <si>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</si>
  <si>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</si>
  <si>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</si>
  <si>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</si>
  <si>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</si>
  <si>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</si>
  <si>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</si>
  <si>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</si>
  <si>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</si>
  <si>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</si>
  <si>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</si>
  <si>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</si>
  <si>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</si>
  <si>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</si>
  <si>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</si>
  <si>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</si>
  <si>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</si>
  <si>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</si>
  <si>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</si>
  <si>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</si>
  <si>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</si>
  <si>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</si>
  <si>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</si>
  <si>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</si>
  <si>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</si>
  <si>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</si>
  <si>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</si>
  <si>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</si>
  <si>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</si>
  <si>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</si>
  <si>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</si>
  <si>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</si>
  <si>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</si>
  <si>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</si>
  <si>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</si>
  <si>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</si>
  <si>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</si>
  <si>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</si>
  <si>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</si>
  <si>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</si>
  <si>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</si>
  <si>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</si>
  <si>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</si>
  <si>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</si>
  <si>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</si>
  <si>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</si>
  <si>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</si>
  <si>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</si>
  <si>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</si>
  <si>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</si>
  <si>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</si>
  <si>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</si>
  <si>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</si>
  <si>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</si>
  <si>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</si>
  <si>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</si>
  <si>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</si>
  <si>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</si>
  <si>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</si>
  <si>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</si>
  <si>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</si>
  <si>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</si>
  <si>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</si>
  <si>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</si>
  <si>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</si>
  <si>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</si>
  <si>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</si>
  <si>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</si>
  <si>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</si>
  <si>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</si>
  <si>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</si>
  <si>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</si>
  <si>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</si>
  <si>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</si>
  <si>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</si>
  <si>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</si>
  <si>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</si>
  <si>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</si>
  <si>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</si>
  <si>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</si>
  <si>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</si>
  <si>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</si>
  <si>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</si>
  <si>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</si>
  <si>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</si>
  <si>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</si>
  <si>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</si>
  <si>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</si>
  <si>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</si>
  <si>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</si>
  <si>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</si>
  <si>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</si>
  <si>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</si>
  <si>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</si>
  <si>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</si>
  <si>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</si>
  <si>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</si>
  <si>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</si>
  <si>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</si>
  <si>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</si>
  <si>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</si>
  <si>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</si>
  <si>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</si>
  <si>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</si>
  <si>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</si>
  <si>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</si>
  <si>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</si>
  <si>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</si>
  <si>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</si>
  <si>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</si>
  <si>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</si>
  <si>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</si>
  <si>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</si>
  <si>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</si>
  <si>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</si>
  <si>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</si>
  <si>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</si>
  <si>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</si>
  <si>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</si>
  <si>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</si>
  <si>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</si>
  <si>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</si>
  <si>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</si>
  <si>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</si>
  <si>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</si>
  <si>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</si>
  <si>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</si>
  <si>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</si>
  <si>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</si>
  <si>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</si>
  <si>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</si>
  <si>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</si>
  <si>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</si>
  <si>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</si>
  <si>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</si>
  <si>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</si>
  <si>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</si>
  <si>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</si>
  <si>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</si>
  <si>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</si>
  <si>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</si>
  <si>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</si>
  <si>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</si>
  <si>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</si>
  <si>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</si>
  <si>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</si>
  <si>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</si>
  <si>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</si>
  <si>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</si>
  <si>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</si>
  <si>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</si>
  <si>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</si>
  <si>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</si>
  <si>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</si>
  <si>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</si>
  <si>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</si>
  <si>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</si>
  <si>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</si>
  <si>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</si>
  <si>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</si>
  <si>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</si>
  <si>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</si>
  <si>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</si>
  <si>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</si>
  <si>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</si>
  <si>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</si>
  <si>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</si>
  <si>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</si>
  <si>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</si>
  <si>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</si>
  <si>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</si>
  <si>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</si>
  <si>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</si>
  <si>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</si>
  <si>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</si>
  <si>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</si>
  <si>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</si>
  <si>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</si>
  <si>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</si>
  <si>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</si>
  <si>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</si>
  <si>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</si>
  <si>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</si>
  <si>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</si>
  <si>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</si>
  <si>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</si>
  <si>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</si>
  <si>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</si>
  <si>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</si>
  <si>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</si>
  <si>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</si>
  <si>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</si>
  <si>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</si>
  <si>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</si>
  <si>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</si>
  <si>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</si>
  <si>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</si>
  <si>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</si>
  <si>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</si>
  <si>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</si>
  <si>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</si>
  <si>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</si>
  <si>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</si>
  <si>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</si>
  <si>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</si>
  <si>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</si>
  <si>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</si>
  <si>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</si>
  <si>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</si>
  <si>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</si>
  <si>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</si>
  <si>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</si>
  <si>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</si>
  <si>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</si>
  <si>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</si>
  <si>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</si>
  <si>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</si>
  <si>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</si>
  <si>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</si>
  <si>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</si>
  <si>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</si>
  <si>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</si>
  <si>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</si>
  <si>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</si>
  <si>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</si>
  <si>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</si>
  <si>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</si>
  <si>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</si>
  <si>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</si>
  <si>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</si>
  <si>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</si>
  <si>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</si>
  <si>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</si>
  <si>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</si>
  <si>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</si>
  <si>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</si>
  <si>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</si>
  <si>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</si>
  <si>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</si>
  <si>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</si>
  <si>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</si>
  <si>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</si>
  <si>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</si>
  <si>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</si>
  <si>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</si>
  <si>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</si>
  <si>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</si>
  <si>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</si>
  <si>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</si>
  <si>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</si>
  <si>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</si>
  <si>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</si>
  <si>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</si>
  <si>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</si>
  <si>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</si>
  <si>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</si>
  <si>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</si>
  <si>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</si>
  <si>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</si>
  <si>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</si>
  <si>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</si>
  <si>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</si>
  <si>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</si>
  <si>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</si>
  <si>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</si>
  <si>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</si>
  <si>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</si>
  <si>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</si>
  <si>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</si>
  <si>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</si>
  <si>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</si>
  <si>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</si>
  <si>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</si>
  <si>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</si>
  <si>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</si>
  <si>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</si>
  <si>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</si>
  <si>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</si>
  <si>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</si>
  <si>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</si>
  <si>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</si>
  <si>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</si>
  <si>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</si>
  <si>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</si>
  <si>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</si>
  <si>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</si>
  <si>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</si>
  <si>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</si>
  <si>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</si>
  <si>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</si>
  <si>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</si>
  <si>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</si>
  <si>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</si>
  <si>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</si>
  <si>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</si>
  <si>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</si>
  <si>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</si>
  <si>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</si>
  <si>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</si>
  <si>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</si>
  <si>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</si>
  <si>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</si>
  <si>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</si>
  <si>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</si>
  <si>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</si>
  <si>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</si>
  <si>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</si>
  <si>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</si>
  <si>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</si>
  <si>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</si>
  <si>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</si>
  <si>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</si>
  <si>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</si>
  <si>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</si>
  <si>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</si>
  <si>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</si>
  <si>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</si>
  <si>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</si>
  <si>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</si>
  <si>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</si>
  <si>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</si>
  <si>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</si>
  <si>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</si>
  <si>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</si>
  <si>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</si>
  <si>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</si>
  <si>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</si>
  <si>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</si>
  <si>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</si>
  <si>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</si>
  <si>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</si>
  <si>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</si>
  <si>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</si>
  <si>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</si>
  <si>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</si>
  <si>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</si>
  <si>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</si>
  <si>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</si>
  <si>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</si>
  <si>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</si>
  <si>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</si>
  <si>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</si>
  <si>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</si>
  <si>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</si>
  <si>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</si>
  <si>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</si>
  <si>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</si>
  <si>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</si>
  <si>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</si>
  <si>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</si>
  <si>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</si>
  <si>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</si>
  <si>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</si>
  <si>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</si>
  <si>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</si>
  <si>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</si>
  <si>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</si>
  <si>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</si>
  <si>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</si>
  <si>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</si>
  <si>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</si>
  <si>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</si>
  <si>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</si>
  <si>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</si>
  <si>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</si>
  <si>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</si>
  <si>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</si>
  <si>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</si>
  <si>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</si>
  <si>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</si>
  <si>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</si>
  <si>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</si>
  <si>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</si>
  <si>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</si>
  <si>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</si>
  <si>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</si>
  <si>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</si>
  <si>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</si>
  <si>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</si>
  <si>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</si>
  <si>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</si>
  <si>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</si>
  <si>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</si>
  <si>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</si>
  <si>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</si>
  <si>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</si>
  <si>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</si>
  <si>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</si>
  <si>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</si>
  <si>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</si>
  <si>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</si>
  <si>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</si>
  <si>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</si>
  <si>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</si>
  <si>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</si>
  <si>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</si>
  <si>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</si>
  <si>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</si>
  <si>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</si>
  <si>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</si>
  <si>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</si>
  <si>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</si>
  <si>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</si>
  <si>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</si>
  <si>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</si>
  <si>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</si>
  <si>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</si>
  <si>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</si>
  <si>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</si>
  <si>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</si>
  <si>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</si>
  <si>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</si>
  <si>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</si>
  <si>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</si>
  <si>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</si>
  <si>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</si>
  <si>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</si>
  <si>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</si>
  <si>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</si>
  <si>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</si>
  <si>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</si>
  <si>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</si>
  <si>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</si>
  <si>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</si>
  <si>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</si>
  <si>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</si>
  <si>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</si>
  <si>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</si>
  <si>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</si>
  <si>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</si>
  <si>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</si>
  <si>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</si>
  <si>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</si>
  <si>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</si>
  <si>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</si>
  <si>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</si>
  <si>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</si>
  <si>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</si>
  <si>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</si>
  <si>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</si>
  <si>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</si>
  <si>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</si>
  <si>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</si>
  <si>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</si>
  <si>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</si>
  <si>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</si>
  <si>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</si>
  <si>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</si>
  <si>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</si>
  <si>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</si>
  <si>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</si>
  <si>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</si>
  <si>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</si>
  <si>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</si>
  <si>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</si>
  <si>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</si>
  <si>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</si>
  <si>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</si>
  <si>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</si>
  <si>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</si>
  <si>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</si>
  <si>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</si>
  <si>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</si>
  <si>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</si>
  <si>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</si>
  <si>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</si>
  <si>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</si>
  <si>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</si>
  <si>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</si>
  <si>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</si>
  <si>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</si>
  <si>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</si>
  <si>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</si>
  <si>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</si>
  <si>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</si>
  <si>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</si>
  <si>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</si>
  <si>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</si>
  <si>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</si>
  <si>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</si>
  <si>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</si>
  <si>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</si>
  <si>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</si>
  <si>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</si>
  <si>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</si>
  <si>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</si>
  <si>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</si>
  <si>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</si>
  <si>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</si>
  <si>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</si>
  <si>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</si>
  <si>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</si>
  <si>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</si>
  <si>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</si>
  <si>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</si>
  <si>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</si>
  <si>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</si>
  <si>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</si>
  <si>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</si>
  <si>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</si>
  <si>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</si>
  <si>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</si>
  <si>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</si>
  <si>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</si>
  <si>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</si>
  <si>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</si>
  <si>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</si>
  <si>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</si>
  <si>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</si>
  <si>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</si>
  <si>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</si>
  <si>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</si>
  <si>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</si>
  <si>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</si>
  <si>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</si>
  <si>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</si>
  <si>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</si>
  <si>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</si>
  <si>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</si>
  <si>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</si>
  <si>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</si>
  <si>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</si>
  <si>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</si>
  <si>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</si>
  <si>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</si>
  <si>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</si>
  <si>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</si>
  <si>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</si>
  <si>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</si>
  <si>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</si>
  <si>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</si>
  <si>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</si>
  <si>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</si>
  <si>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</si>
  <si>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</si>
  <si>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</si>
  <si>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</si>
  <si>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</si>
  <si>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</si>
  <si>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</si>
  <si>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</si>
  <si>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</si>
  <si>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</si>
  <si>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</si>
  <si>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</si>
  <si>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</si>
  <si>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</si>
  <si>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</si>
  <si>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</si>
  <si>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</si>
  <si>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</si>
  <si>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</si>
  <si>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</si>
  <si>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</si>
  <si>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</si>
  <si>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</si>
  <si>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</si>
  <si>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</si>
  <si>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</si>
  <si>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</si>
  <si>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</si>
  <si>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</si>
  <si>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</si>
  <si>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</si>
  <si>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</si>
  <si>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</si>
  <si>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</si>
  <si>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</si>
  <si>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</si>
  <si>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</si>
  <si>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</si>
  <si>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</si>
  <si>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</si>
  <si>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</si>
  <si>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</si>
  <si>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</si>
  <si>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</si>
  <si>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</si>
  <si>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</si>
  <si>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</si>
  <si>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</si>
  <si>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</si>
  <si>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</si>
  <si>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</si>
  <si>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</si>
  <si>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</si>
  <si>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</si>
  <si>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</si>
  <si>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</si>
  <si>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</si>
  <si>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</si>
  <si>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</si>
  <si>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</si>
  <si>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</si>
  <si>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</si>
  <si>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</si>
  <si>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</si>
  <si>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</si>
  <si>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</si>
  <si>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</si>
  <si>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</si>
  <si>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</si>
  <si>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</si>
  <si>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</si>
  <si>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</si>
  <si>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</si>
  <si>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</si>
  <si>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</si>
  <si>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</si>
  <si>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</si>
  <si>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</si>
  <si>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</si>
  <si>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</si>
  <si>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</si>
  <si>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</si>
  <si>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</si>
  <si>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</si>
  <si>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</si>
  <si>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</si>
  <si>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</si>
  <si>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</si>
  <si>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</si>
  <si>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</si>
  <si>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</si>
  <si>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</si>
  <si>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</si>
  <si>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</si>
  <si>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</si>
  <si>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</si>
  <si>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</si>
  <si>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</si>
  <si>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</si>
  <si>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</si>
  <si>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</si>
  <si>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</si>
  <si>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</si>
  <si>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</si>
  <si>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</si>
  <si>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</si>
  <si>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</si>
  <si>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</si>
  <si>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</si>
  <si>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</si>
  <si>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</si>
  <si>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</si>
  <si>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</si>
  <si>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</si>
  <si>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</si>
  <si>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</si>
  <si>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</si>
  <si>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</si>
  <si>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</si>
  <si>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</si>
  <si>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</si>
  <si>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</si>
  <si>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</si>
  <si>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</si>
  <si>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</si>
  <si>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</si>
  <si>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</si>
  <si>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</si>
  <si>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</si>
  <si>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</si>
  <si>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</si>
  <si>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</si>
  <si>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</si>
  <si>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</si>
  <si>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</si>
  <si>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</si>
  <si>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</si>
  <si>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</si>
  <si>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</si>
  <si>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</si>
  <si>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</si>
  <si>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</si>
  <si>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</si>
  <si>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</si>
  <si>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</si>
  <si>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</si>
  <si>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</si>
  <si>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</si>
  <si>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</si>
  <si>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</si>
  <si>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</si>
  <si>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</si>
  <si>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</si>
  <si>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</si>
  <si>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</si>
  <si>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</si>
  <si>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</si>
  <si>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</si>
  <si>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</si>
  <si>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</si>
  <si>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</si>
  <si>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</si>
  <si>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</si>
  <si>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</si>
  <si>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</si>
  <si>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</si>
  <si>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</si>
  <si>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</si>
  <si>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</si>
  <si>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</si>
  <si>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</si>
  <si>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</si>
  <si>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</si>
  <si>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</si>
  <si>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</si>
  <si>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</si>
  <si>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</si>
  <si>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</si>
  <si>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</si>
  <si>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</si>
  <si>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</si>
  <si>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</si>
  <si>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</si>
  <si>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</si>
  <si>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</si>
  <si>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</si>
  <si>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</si>
  <si>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</si>
  <si>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</si>
  <si>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</si>
  <si>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</si>
  <si>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</si>
  <si>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</si>
  <si>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</si>
  <si>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</si>
  <si>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</si>
  <si>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</si>
  <si>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</si>
  <si>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</si>
  <si>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</si>
  <si>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</si>
  <si>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</si>
  <si>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</si>
  <si>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</si>
  <si>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</si>
  <si>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</si>
  <si>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</si>
  <si>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</si>
  <si>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</si>
  <si>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</si>
  <si>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</si>
  <si>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</si>
  <si>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</si>
  <si>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</si>
  <si>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</si>
  <si>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</si>
  <si>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</si>
  <si>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</si>
  <si>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</si>
  <si>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</si>
  <si>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</si>
  <si>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</si>
  <si>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</si>
  <si>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</si>
  <si>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</si>
  <si>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</si>
  <si>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</si>
  <si>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</si>
  <si>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</si>
  <si>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</si>
  <si>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</si>
  <si>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</si>
  <si>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</si>
  <si>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</si>
  <si>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</si>
  <si>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</si>
  <si>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</si>
  <si>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</si>
  <si>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</si>
  <si>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</si>
  <si>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</si>
  <si>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</si>
  <si>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</si>
  <si>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</si>
  <si>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</si>
  <si>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</si>
  <si>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</si>
  <si>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</si>
  <si>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</si>
  <si>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</si>
  <si>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</si>
  <si>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</si>
  <si>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</si>
  <si>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</si>
  <si>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</si>
  <si>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</si>
  <si>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</si>
  <si>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</si>
  <si>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</si>
  <si>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</si>
  <si>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</si>
  <si>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</si>
  <si>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</si>
  <si>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</si>
  <si>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</si>
  <si>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</si>
  <si>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</si>
  <si>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</si>
  <si>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</si>
  <si>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</si>
  <si>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</si>
  <si>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</si>
  <si>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</si>
  <si>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</si>
  <si>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</si>
  <si>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</si>
  <si>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</si>
  <si>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</si>
  <si>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</si>
  <si>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</si>
  <si>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</si>
  <si>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</si>
  <si>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</si>
  <si>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</si>
  <si>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</si>
  <si>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</si>
  <si>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</si>
  <si>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</si>
  <si>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</si>
  <si>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</si>
  <si>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</si>
  <si>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</si>
  <si>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</si>
  <si>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</si>
  <si>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</si>
  <si>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</si>
  <si>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</si>
  <si>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</si>
  <si>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</si>
  <si>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</si>
  <si>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</si>
  <si>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</si>
  <si>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</si>
  <si>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</si>
  <si>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</si>
  <si>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</si>
  <si>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</si>
  <si>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</si>
  <si>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</si>
  <si>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</si>
  <si>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</si>
  <si>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</si>
  <si>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</si>
  <si>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</si>
  <si>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</si>
  <si>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</si>
  <si>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</si>
  <si>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</si>
  <si>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</si>
  <si>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</si>
  <si>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</si>
  <si>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</si>
  <si>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</si>
  <si>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</si>
  <si>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</si>
  <si>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</si>
  <si>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</si>
  <si>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</si>
  <si>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</si>
  <si>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</si>
  <si>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</si>
  <si>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</si>
  <si>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</si>
  <si>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</si>
  <si>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</si>
  <si>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</si>
  <si>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</si>
  <si>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</si>
  <si>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</si>
  <si>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</si>
  <si>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</si>
  <si>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</si>
  <si>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</si>
  <si>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</si>
  <si>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</si>
  <si>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</si>
  <si>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</si>
  <si>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</si>
  <si>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</si>
  <si>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</si>
  <si>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</si>
  <si>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</si>
  <si>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</si>
  <si>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</si>
  <si>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</si>
  <si>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</si>
  <si>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</si>
  <si>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</si>
  <si>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</si>
  <si>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</si>
  <si>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</si>
  <si>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</si>
  <si>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</si>
  <si>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</si>
  <si>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</si>
  <si>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</si>
  <si>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</si>
  <si>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</si>
  <si>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</si>
  <si>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</si>
  <si>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</si>
  <si>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</si>
  <si>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</si>
  <si>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</si>
  <si>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</si>
  <si>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</si>
  <si>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</si>
  <si>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</si>
  <si>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</si>
  <si>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</si>
  <si>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</si>
  <si>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</si>
  <si>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</si>
  <si>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</si>
  <si>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</si>
  <si>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</si>
  <si>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</si>
  <si>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</si>
  <si>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</si>
  <si>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</si>
  <si>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</si>
  <si>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</si>
  <si>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</si>
  <si>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</si>
  <si>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</si>
  <si>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</si>
  <si>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</si>
  <si>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</si>
  <si>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</si>
  <si>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</si>
  <si>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</si>
  <si>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</si>
  <si>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</si>
  <si>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</si>
  <si>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</si>
  <si>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</si>
  <si>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</si>
  <si>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</si>
  <si>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</si>
  <si>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</si>
  <si>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</si>
  <si>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</si>
  <si>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</si>
  <si>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</si>
  <si>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</si>
  <si>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</si>
  <si>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</si>
  <si>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</si>
  <si>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</si>
  <si>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</si>
  <si>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</si>
  <si>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</si>
  <si>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</si>
  <si>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</si>
  <si>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</si>
  <si>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</si>
  <si>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</si>
  <si>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</si>
  <si>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</si>
  <si>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</si>
  <si>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</si>
  <si>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</si>
  <si>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</si>
  <si>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</si>
  <si>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</si>
  <si>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</si>
  <si>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</si>
  <si>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</si>
  <si>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</si>
  <si>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</si>
  <si>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</si>
  <si>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</si>
  <si>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</si>
  <si>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</si>
  <si>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</si>
  <si>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</si>
  <si>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</si>
  <si>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</si>
  <si>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</si>
  <si>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</si>
  <si>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</si>
  <si>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</si>
  <si>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</si>
  <si>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</si>
  <si>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</si>
  <si>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</si>
  <si>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</si>
  <si>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</si>
  <si>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</si>
  <si>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</si>
  <si>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</si>
  <si>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</si>
  <si>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</si>
  <si>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</si>
  <si>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</si>
  <si>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</si>
  <si>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</si>
  <si>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</si>
  <si>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</si>
  <si>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</si>
  <si>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</si>
  <si>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</si>
  <si>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</si>
  <si>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</si>
  <si>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</si>
  <si>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</si>
  <si>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</si>
  <si>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</si>
  <si>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</si>
  <si>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</si>
  <si>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</si>
  <si>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</si>
  <si>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</si>
  <si>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</si>
  <si>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</si>
  <si>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</si>
  <si>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</si>
  <si>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</si>
  <si>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</si>
  <si>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</si>
  <si>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</si>
  <si>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</si>
  <si>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</si>
  <si>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</si>
  <si>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</si>
  <si>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</si>
  <si>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</si>
  <si>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</si>
  <si>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</si>
  <si>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</si>
  <si>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</si>
  <si>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</si>
  <si>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</si>
  <si>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</si>
  <si>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</si>
  <si>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</si>
  <si>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</si>
  <si>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</si>
  <si>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</si>
  <si>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</si>
  <si>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</si>
  <si>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</si>
  <si>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</si>
  <si>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</si>
  <si>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</si>
  <si>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</si>
  <si>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</si>
  <si>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</si>
  <si>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</si>
  <si>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</si>
  <si>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</si>
  <si>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</si>
  <si>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</si>
  <si>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</si>
  <si>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</si>
  <si>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</si>
  <si>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</si>
  <si>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</si>
  <si>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</si>
  <si>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</si>
  <si>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</si>
  <si>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</si>
  <si>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</si>
  <si>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</si>
  <si>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</si>
  <si>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</si>
  <si>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</si>
  <si>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</si>
  <si>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</si>
  <si>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</si>
  <si>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</si>
  <si>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</si>
  <si>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</si>
  <si>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</si>
  <si>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</si>
  <si>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</si>
  <si>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</si>
  <si>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</si>
  <si>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</si>
  <si>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</si>
  <si>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</si>
  <si>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</si>
  <si>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</si>
  <si>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</si>
  <si>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</si>
  <si>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</si>
  <si>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</si>
  <si>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</si>
  <si>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</si>
  <si>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</si>
  <si>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</si>
  <si>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</si>
  <si>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</si>
  <si>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</si>
  <si>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</si>
  <si>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</si>
  <si>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</si>
  <si>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</si>
  <si>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</si>
  <si>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</si>
  <si>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</si>
  <si>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</si>
  <si>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</si>
  <si>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</si>
  <si>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</si>
  <si>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</si>
  <si>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</si>
  <si>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</si>
  <si>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</si>
  <si>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</si>
  <si>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</si>
  <si>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</si>
  <si>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</si>
  <si>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</si>
  <si>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</si>
  <si>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</si>
  <si>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</si>
  <si>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</si>
  <si>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</si>
  <si>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</si>
  <si>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</si>
  <si>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</si>
  <si>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</si>
  <si>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</si>
  <si>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</si>
  <si>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</si>
  <si>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</si>
  <si>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</si>
  <si>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</si>
  <si>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</si>
  <si>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</si>
  <si>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</si>
  <si>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</si>
  <si>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</si>
  <si>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</si>
  <si>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</si>
  <si>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</si>
  <si>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</si>
  <si>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</si>
  <si>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</si>
  <si>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</si>
  <si>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</si>
  <si>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</si>
  <si>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</si>
  <si>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</si>
  <si>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</si>
  <si>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</si>
  <si>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</si>
  <si>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</si>
  <si>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</si>
  <si>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</si>
  <si>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</si>
  <si>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</si>
  <si>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</si>
  <si>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</si>
  <si>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</si>
  <si>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</si>
  <si>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</si>
  <si>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</si>
  <si>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</si>
  <si>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</si>
  <si>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</si>
  <si>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</si>
  <si>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</si>
  <si>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</si>
  <si>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</si>
  <si>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</si>
  <si>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</si>
  <si>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</si>
  <si>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</si>
  <si>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</si>
  <si>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</si>
  <si>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</si>
  <si>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</si>
  <si>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</si>
  <si>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</si>
  <si>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</si>
  <si>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</si>
  <si>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</si>
  <si>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</si>
  <si>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</si>
  <si>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</si>
  <si>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</si>
  <si>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</si>
  <si>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</si>
  <si>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</si>
  <si>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</si>
  <si>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</si>
  <si>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</si>
  <si>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</si>
  <si>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</si>
  <si>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</si>
  <si>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</si>
  <si>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</si>
  <si>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</si>
  <si>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</si>
  <si>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</si>
  <si>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</si>
  <si>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</si>
  <si>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</si>
  <si>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</si>
  <si>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</si>
  <si>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</si>
  <si>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</si>
  <si>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</si>
  <si>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</si>
  <si>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</si>
  <si>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</si>
  <si>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</si>
  <si>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</si>
  <si>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</si>
  <si>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</si>
  <si>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</si>
  <si>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</si>
  <si>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</si>
  <si>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</si>
  <si>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</si>
  <si>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</si>
  <si>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</si>
  <si>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</si>
  <si>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</si>
  <si>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</si>
  <si>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</si>
  <si>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</si>
  <si>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</si>
  <si>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</si>
  <si>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</si>
  <si>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</si>
  <si>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</si>
  <si>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</si>
  <si>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</si>
  <si>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</si>
  <si>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</si>
  <si>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</si>
  <si>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</si>
  <si>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</si>
  <si>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</si>
  <si>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</si>
  <si>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</si>
  <si>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</si>
  <si>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</si>
  <si>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</si>
  <si>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</si>
  <si>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</si>
  <si>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</si>
  <si>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</si>
  <si>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</si>
  <si>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</si>
  <si>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</si>
  <si>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</si>
  <si>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</si>
  <si>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</si>
  <si>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</si>
  <si>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</si>
  <si>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</si>
  <si>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</si>
  <si>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</si>
  <si>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</si>
  <si>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</si>
  <si>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</si>
  <si>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</si>
  <si>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</si>
  <si>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</si>
  <si>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</si>
  <si>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</si>
  <si>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</si>
  <si>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</si>
  <si>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</si>
  <si>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</si>
  <si>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</si>
  <si>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</si>
  <si>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</si>
  <si>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</si>
  <si>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</si>
  <si>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</si>
  <si>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</si>
  <si>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</si>
  <si>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</si>
  <si>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</si>
  <si>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</si>
  <si>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</si>
  <si>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</si>
  <si>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</si>
  <si>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</si>
  <si>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</si>
  <si>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</si>
  <si>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</si>
  <si>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</si>
  <si>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</si>
  <si>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</si>
  <si>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</si>
  <si>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</si>
  <si>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</si>
  <si>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</si>
  <si>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</si>
  <si>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</si>
  <si>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</si>
  <si>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</si>
  <si>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</si>
  <si>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</si>
  <si>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</si>
  <si>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</si>
  <si>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</si>
  <si>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</si>
  <si>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</si>
  <si>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</si>
  <si>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</si>
  <si>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</si>
  <si>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</si>
  <si>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</si>
  <si>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</si>
  <si>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</si>
  <si>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</si>
  <si>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</si>
  <si>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</si>
  <si>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</si>
  <si>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</si>
  <si>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</si>
  <si>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</si>
  <si>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</si>
  <si>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</si>
  <si>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</si>
  <si>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</si>
  <si>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</si>
  <si>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</si>
  <si>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</si>
  <si>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</si>
  <si>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</si>
  <si>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</si>
  <si>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</si>
  <si>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</si>
  <si>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</si>
  <si>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</si>
  <si>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</si>
  <si>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</si>
  <si>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</si>
  <si>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</si>
  <si>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</si>
  <si>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</si>
  <si>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</si>
  <si>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</si>
  <si>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</si>
  <si>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</si>
  <si>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</si>
  <si>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</si>
  <si>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</si>
  <si>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</si>
  <si>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</si>
  <si>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</si>
  <si>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</si>
  <si>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</si>
  <si>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</si>
  <si>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</si>
  <si>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</si>
  <si>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</si>
  <si>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</si>
  <si>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</si>
  <si>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</si>
  <si>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</si>
  <si>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</si>
  <si>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</si>
  <si>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</si>
  <si>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</si>
  <si>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</si>
  <si>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</si>
  <si>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</si>
  <si>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</si>
  <si>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</si>
  <si>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</si>
  <si>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</si>
  <si>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</si>
  <si>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</si>
  <si>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</si>
  <si>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</si>
  <si>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</si>
  <si>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</si>
  <si>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</si>
  <si>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</si>
  <si>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</si>
  <si>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</si>
  <si>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</si>
  <si>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</si>
  <si>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</si>
  <si>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</si>
  <si>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</si>
  <si>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</si>
  <si>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</si>
  <si>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</si>
  <si>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</si>
  <si>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</si>
  <si>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</si>
  <si>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</si>
  <si>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</si>
  <si>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</si>
  <si>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</si>
  <si>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</si>
  <si>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</si>
  <si>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</si>
  <si>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</si>
  <si>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</si>
  <si>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</si>
  <si>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</si>
  <si>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</si>
  <si>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</si>
  <si>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</si>
  <si>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</si>
  <si>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</si>
  <si>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</si>
  <si>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</si>
  <si>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</si>
  <si>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</si>
  <si>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</si>
  <si>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</si>
  <si>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</si>
  <si>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</si>
  <si>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</si>
  <si>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</si>
  <si>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</si>
  <si>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</si>
  <si>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</si>
  <si>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</si>
  <si>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</si>
  <si>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</si>
  <si>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</si>
  <si>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</si>
  <si>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</si>
  <si>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</si>
  <si>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</si>
  <si>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</si>
  <si>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</si>
  <si>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</si>
  <si>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</si>
  <si>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</si>
  <si>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</si>
  <si>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</si>
  <si>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</si>
  <si>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</si>
  <si>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</si>
  <si>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</si>
  <si>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</si>
  <si>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</si>
  <si>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</si>
  <si>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</si>
  <si>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</si>
  <si>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</si>
  <si>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</si>
  <si>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</si>
  <si>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</si>
  <si>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</si>
  <si>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</si>
  <si>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</si>
  <si>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</si>
  <si>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</si>
  <si>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</si>
  <si>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</si>
  <si>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</si>
  <si>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</si>
  <si>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</si>
  <si>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</si>
  <si>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</si>
  <si>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</si>
  <si>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</si>
  <si>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</si>
  <si>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</si>
  <si>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</si>
  <si>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</si>
  <si>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</si>
  <si>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</si>
  <si>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</si>
  <si>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</si>
  <si>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</si>
  <si>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</si>
  <si>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</si>
  <si>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</si>
  <si>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</si>
  <si>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</si>
  <si>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</si>
  <si>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</si>
  <si>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</si>
  <si>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</si>
  <si>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</si>
  <si>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</si>
  <si>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</si>
  <si>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</si>
  <si>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</si>
  <si>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</si>
  <si>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</si>
  <si>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</si>
  <si>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</si>
  <si>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</si>
  <si>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</si>
  <si>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</si>
  <si>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</si>
  <si>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</si>
  <si>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</si>
  <si>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</si>
  <si>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</si>
  <si>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</si>
  <si>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</si>
  <si>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</si>
  <si>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</si>
  <si>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</si>
  <si>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</si>
  <si>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</si>
  <si>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</si>
  <si>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</si>
  <si>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</si>
  <si>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</si>
  <si>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</si>
  <si>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</si>
  <si>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</si>
  <si>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</si>
  <si>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</si>
  <si>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</si>
  <si>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</si>
  <si>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</si>
  <si>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</si>
  <si>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</si>
  <si>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</si>
  <si>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</si>
  <si>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</si>
  <si>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</si>
  <si>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</si>
  <si>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</si>
  <si>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</si>
  <si>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</si>
  <si>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</si>
  <si>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</si>
  <si>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</si>
  <si>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</si>
  <si>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</si>
  <si>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</si>
  <si>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</si>
  <si>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</si>
  <si>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</si>
  <si>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</si>
  <si>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</si>
  <si>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</si>
  <si>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</si>
  <si>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</si>
  <si>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</si>
  <si>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</si>
  <si>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</si>
  <si>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</si>
  <si>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</si>
  <si>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</si>
  <si>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</si>
  <si>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</si>
  <si>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</si>
  <si>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</si>
  <si>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</si>
  <si>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</si>
  <si>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</si>
  <si>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</si>
  <si>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</si>
  <si>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</si>
  <si>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</si>
  <si>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</si>
  <si>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</si>
  <si>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</si>
  <si>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</si>
  <si>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</si>
  <si>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</si>
  <si>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</si>
  <si>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</si>
  <si>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</si>
  <si>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</si>
  <si>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</si>
  <si>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</si>
  <si>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</si>
  <si>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</si>
  <si>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</si>
  <si>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</si>
  <si>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</si>
  <si>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</si>
  <si>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</si>
  <si>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</si>
  <si>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</si>
  <si>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</si>
  <si>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</si>
  <si>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</si>
  <si>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</si>
  <si>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</si>
  <si>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</si>
  <si>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</si>
  <si>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</si>
  <si>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</si>
  <si>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</si>
  <si>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</si>
  <si>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</si>
  <si>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</si>
  <si>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</si>
  <si>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</si>
  <si>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</si>
  <si>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</si>
  <si>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</si>
  <si>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</si>
  <si>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</si>
  <si>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</si>
  <si>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</si>
  <si>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</si>
  <si>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</si>
  <si>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</si>
  <si>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</si>
  <si>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</si>
  <si>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</si>
  <si>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</si>
  <si>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</si>
  <si>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</si>
  <si>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</si>
  <si>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</si>
  <si>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</si>
  <si>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</si>
  <si>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</si>
  <si>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</si>
  <si>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</si>
  <si>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</si>
  <si>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</si>
  <si>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</si>
  <si>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</si>
  <si>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</si>
  <si>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</si>
  <si>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</si>
  <si>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</si>
  <si>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</si>
  <si>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</si>
  <si>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</si>
  <si>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</si>
  <si>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</si>
  <si>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</si>
  <si>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</si>
  <si>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</si>
  <si>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</si>
  <si>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</si>
  <si>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</si>
  <si>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</si>
  <si>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</si>
  <si>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</si>
  <si>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</si>
  <si>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</si>
  <si>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</si>
  <si>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</si>
  <si>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</si>
  <si>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</si>
  <si>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</si>
  <si>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</si>
  <si>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</si>
  <si>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</si>
  <si>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</si>
  <si>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</si>
  <si>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</si>
  <si>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</si>
  <si>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</si>
  <si>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</si>
  <si>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</si>
  <si>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</si>
  <si>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</si>
  <si>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</si>
  <si>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</si>
  <si>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</si>
  <si>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</si>
  <si>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</si>
  <si>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</si>
  <si>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</si>
  <si>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</si>
  <si>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</si>
  <si>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</si>
  <si>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</si>
  <si>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</si>
  <si>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</si>
  <si>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</si>
  <si>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</si>
  <si>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</si>
  <si>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</si>
  <si>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</si>
  <si>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</si>
  <si>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</si>
  <si>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</si>
  <si>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</si>
  <si>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</si>
  <si>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</si>
  <si>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</si>
  <si>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</si>
  <si>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</si>
  <si>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</si>
  <si>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</si>
  <si>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</si>
  <si>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</si>
  <si>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</si>
  <si>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</si>
  <si>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</si>
  <si>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</si>
  <si>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</si>
  <si>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</si>
  <si>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</si>
  <si>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</si>
  <si>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</si>
  <si>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</si>
  <si>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</si>
  <si>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</si>
  <si>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</si>
  <si>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</si>
  <si>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</si>
  <si>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</si>
  <si>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</si>
  <si>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</si>
  <si>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</si>
  <si>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</si>
  <si>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</si>
  <si>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</si>
  <si>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</si>
  <si>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</si>
  <si>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</si>
  <si>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</si>
  <si>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</si>
  <si>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</si>
  <si>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</si>
  <si>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</si>
  <si>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</si>
  <si>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</si>
  <si>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</si>
  <si>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</si>
  <si>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</si>
  <si>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</si>
  <si>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</si>
  <si>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</si>
  <si>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</si>
  <si>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</si>
  <si>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</si>
  <si>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</si>
  <si>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</si>
  <si>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</si>
  <si>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</si>
  <si>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</si>
  <si>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</si>
  <si>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</si>
  <si>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</si>
  <si>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</si>
  <si>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</si>
  <si>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</si>
  <si>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</si>
  <si>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</si>
  <si>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</si>
  <si>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</si>
  <si>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</si>
  <si>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</si>
  <si>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</si>
  <si>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</si>
  <si>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</si>
  <si>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</si>
  <si>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</si>
  <si>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</si>
  <si>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</si>
  <si>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</si>
  <si>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</si>
  <si>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</si>
  <si>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</si>
  <si>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</si>
  <si>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</si>
  <si>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</si>
  <si>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</si>
  <si>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</si>
  <si>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</si>
  <si>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</si>
  <si>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</si>
  <si>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</si>
  <si>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</si>
  <si>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</si>
  <si>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</si>
  <si>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</si>
  <si>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</si>
  <si>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</si>
  <si>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</si>
  <si>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</si>
  <si>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</si>
  <si>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</si>
  <si>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</si>
  <si>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</si>
  <si>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</si>
  <si>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</si>
  <si>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</si>
  <si>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</si>
  <si>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</si>
  <si>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</si>
  <si>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</si>
  <si>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</si>
  <si>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</si>
  <si>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</si>
  <si>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</si>
  <si>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</si>
  <si>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</si>
  <si>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</si>
  <si>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</si>
  <si>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</si>
  <si>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</si>
  <si>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</si>
  <si>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</si>
  <si>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</si>
  <si>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</si>
  <si>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</si>
  <si>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</si>
  <si>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</si>
  <si>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</si>
  <si>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</si>
  <si>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</si>
  <si>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</si>
  <si>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</si>
  <si>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</si>
  <si>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</si>
  <si>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</si>
  <si>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</si>
  <si>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</si>
  <si>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</si>
  <si>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</si>
  <si>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</si>
  <si>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</si>
  <si>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</si>
  <si>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</si>
  <si>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</si>
  <si>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</si>
  <si>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</si>
  <si>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</si>
  <si>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</si>
  <si>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</si>
  <si>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</si>
  <si>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</si>
  <si>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</si>
  <si>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</si>
  <si>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</si>
  <si>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</si>
  <si>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</si>
  <si>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</si>
  <si>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</si>
  <si>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</si>
  <si>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</si>
  <si>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</si>
  <si>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</si>
  <si>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</si>
  <si>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</si>
  <si>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</si>
  <si>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</si>
  <si>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</si>
  <si>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</si>
  <si>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</si>
  <si>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</si>
  <si>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</si>
  <si>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</si>
  <si>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</si>
  <si>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</si>
  <si>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</si>
  <si>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</si>
  <si>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</si>
  <si>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</si>
  <si>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</si>
  <si>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</si>
  <si>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</si>
  <si>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</si>
  <si>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</si>
  <si>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</si>
  <si>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</si>
  <si>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</si>
  <si>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</si>
  <si>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</si>
  <si>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</si>
  <si>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</si>
  <si>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</si>
  <si>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</si>
  <si>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</si>
  <si>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</si>
  <si>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</si>
  <si>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</si>
  <si>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</si>
  <si>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</si>
  <si>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</si>
  <si>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</si>
  <si>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</si>
  <si>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</si>
  <si>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</si>
  <si>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</si>
  <si>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</si>
  <si>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</si>
  <si>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</si>
  <si>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</si>
  <si>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</si>
  <si>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</si>
  <si>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</si>
  <si>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</si>
  <si>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</si>
  <si>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</si>
  <si>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</si>
  <si>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</si>
  <si>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</si>
  <si>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</si>
  <si>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</si>
  <si>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</si>
  <si>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</si>
  <si>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</si>
  <si>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</si>
  <si>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</si>
  <si>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</si>
  <si>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</si>
  <si>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</si>
  <si>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</si>
  <si>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</si>
  <si>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</si>
  <si>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</si>
  <si>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</si>
  <si>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</si>
  <si>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</si>
  <si>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</si>
  <si>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</si>
  <si>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</si>
  <si>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</si>
  <si>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</si>
  <si>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</si>
  <si>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</si>
  <si>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</si>
  <si>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</si>
  <si>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</si>
  <si>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</si>
  <si>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</si>
  <si>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</si>
  <si>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</si>
  <si>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</si>
  <si>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</si>
  <si>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</si>
  <si>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</si>
  <si>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</si>
  <si>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</si>
  <si>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</si>
  <si>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</si>
  <si>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</si>
  <si>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</si>
  <si>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</si>
  <si>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</si>
  <si>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</si>
  <si>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</si>
  <si>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</si>
  <si>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</si>
  <si>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</si>
  <si>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</si>
  <si>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</si>
  <si>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</si>
  <si>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</si>
  <si>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</si>
  <si>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</si>
  <si>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</si>
  <si>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</si>
  <si>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</si>
  <si>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</si>
  <si>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</si>
  <si>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</si>
  <si>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</si>
  <si>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</si>
  <si>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</si>
  <si>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</si>
  <si>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</si>
  <si>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</si>
  <si>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</si>
  <si>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</si>
  <si>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</si>
  <si>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</si>
  <si>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</si>
  <si>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</si>
  <si>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</si>
  <si>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</si>
  <si>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</si>
  <si>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</si>
  <si>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</si>
  <si>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</si>
  <si>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</si>
  <si>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</si>
  <si>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</si>
  <si>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</si>
  <si>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</si>
  <si>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</si>
  <si>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</si>
  <si>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</si>
  <si>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</si>
  <si>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</si>
  <si>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</si>
  <si>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</si>
  <si>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</si>
  <si>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</si>
  <si>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</si>
  <si>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</si>
  <si>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</si>
  <si>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</si>
  <si>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</si>
  <si>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</si>
  <si>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</si>
  <si>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</si>
  <si>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</si>
  <si>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</si>
  <si>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</si>
  <si>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</si>
  <si>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</si>
  <si>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</si>
  <si>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</si>
  <si>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</si>
  <si>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</si>
  <si>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</si>
  <si>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</si>
  <si>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</si>
  <si>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</si>
  <si>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</si>
  <si>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</si>
  <si>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</si>
  <si>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</si>
  <si>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</si>
  <si>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</si>
  <si>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</si>
  <si>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</si>
  <si>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</si>
  <si>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</si>
  <si>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</si>
  <si>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</si>
  <si>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</si>
  <si>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</si>
  <si>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</si>
  <si>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</si>
  <si>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</si>
  <si>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</si>
  <si>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</si>
  <si>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</si>
  <si>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</si>
  <si>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</si>
  <si>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</si>
  <si>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</si>
  <si>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</si>
  <si>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</si>
  <si>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</si>
  <si>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</si>
  <si>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</si>
  <si>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</si>
  <si>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</si>
  <si>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</si>
  <si>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</si>
  <si>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</si>
  <si>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</si>
  <si>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</si>
  <si>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</si>
  <si>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</si>
  <si>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</si>
  <si>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</si>
  <si>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</si>
  <si>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</si>
  <si>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</si>
  <si>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</si>
  <si>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</si>
  <si>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</si>
  <si>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</si>
  <si>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</si>
  <si>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</si>
  <si>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</si>
  <si>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</si>
  <si>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</si>
  <si>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</si>
  <si>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</si>
  <si>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</si>
  <si>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</si>
  <si>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</si>
  <si>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</si>
  <si>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</si>
  <si>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</si>
  <si>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</si>
  <si>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</si>
  <si>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</si>
  <si>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</si>
  <si>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</si>
  <si>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</si>
  <si>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</si>
  <si>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</si>
  <si>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</si>
  <si>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</si>
  <si>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</si>
  <si>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</si>
  <si>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</si>
  <si>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</si>
  <si>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</si>
  <si>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</si>
  <si>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</si>
  <si>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</si>
  <si>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</si>
  <si>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</si>
  <si>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</si>
  <si>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</si>
  <si>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</si>
  <si>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</si>
  <si>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</si>
  <si>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</si>
  <si>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</si>
  <si>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</si>
  <si>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</si>
  <si>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</si>
  <si>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</si>
  <si>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</si>
  <si>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</si>
  <si>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</si>
  <si>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</si>
  <si>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</si>
  <si>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</si>
  <si>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</si>
  <si>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</si>
  <si>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</si>
  <si>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</si>
  <si>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</si>
  <si>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</si>
  <si>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</si>
  <si>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</si>
  <si>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</si>
  <si>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</si>
  <si>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</si>
  <si>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</si>
  <si>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</si>
  <si>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</si>
  <si>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</si>
  <si>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</si>
  <si>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</si>
  <si>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</si>
  <si>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</si>
  <si>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</si>
  <si>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</si>
  <si>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</si>
  <si>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</si>
  <si>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</si>
  <si>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</si>
  <si>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</si>
  <si>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</si>
  <si>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</si>
  <si>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</si>
  <si>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</si>
  <si>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</si>
  <si>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</si>
  <si>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</si>
  <si>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</si>
  <si>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</si>
  <si>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</si>
  <si>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</si>
  <si>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</si>
  <si>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</si>
  <si>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</si>
  <si>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</si>
  <si>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</si>
  <si>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</si>
  <si>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</si>
  <si>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</si>
  <si>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</si>
  <si>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</si>
  <si>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</si>
  <si>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</si>
  <si>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</si>
  <si>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</si>
  <si>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</si>
  <si>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</si>
  <si>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</si>
  <si>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</si>
  <si>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</si>
  <si>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</si>
  <si>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</si>
  <si>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</si>
  <si>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</si>
  <si>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</si>
  <si>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</si>
  <si>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</si>
  <si>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</si>
  <si>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</si>
  <si>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</si>
  <si>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</si>
  <si>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</si>
  <si>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</si>
  <si>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</si>
  <si>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</si>
  <si>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</si>
  <si>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</si>
  <si>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</si>
  <si>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</si>
  <si>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</si>
  <si>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</si>
  <si>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</si>
  <si>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</si>
  <si>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</si>
  <si>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</si>
  <si>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</si>
  <si>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</si>
  <si>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</si>
  <si>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</si>
  <si>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</si>
  <si>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</si>
  <si>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</si>
  <si>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</si>
  <si>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</si>
  <si>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</si>
  <si>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</si>
  <si>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</si>
  <si>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</si>
  <si>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</si>
  <si>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</si>
  <si>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</si>
  <si>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</si>
  <si>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</si>
  <si>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</si>
  <si>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</si>
  <si>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</si>
  <si>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</si>
  <si>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</si>
  <si>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</si>
  <si>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</si>
  <si>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</si>
  <si>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</si>
  <si>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</si>
  <si>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</si>
  <si>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</si>
  <si>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</si>
  <si>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</si>
  <si>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</si>
  <si>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</si>
  <si>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</si>
  <si>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</si>
  <si>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</si>
  <si>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</si>
  <si>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</si>
  <si>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</si>
  <si>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</si>
  <si>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</si>
  <si>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</si>
  <si>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</si>
  <si>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</si>
  <si>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</si>
  <si>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</si>
  <si>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</si>
  <si>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</si>
  <si>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</si>
  <si>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</si>
  <si>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</si>
  <si>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</si>
  <si>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</si>
  <si>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</si>
  <si>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</si>
  <si>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</si>
  <si>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</si>
  <si>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</si>
  <si>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</si>
  <si>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</si>
  <si>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</si>
  <si>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</si>
  <si>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</si>
  <si>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</si>
  <si>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</si>
  <si>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</si>
  <si>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</si>
  <si>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</si>
  <si>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</si>
  <si>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</si>
  <si>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</si>
  <si>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</si>
  <si>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</si>
  <si>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</si>
  <si>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</si>
  <si>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</si>
  <si>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</si>
  <si>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</si>
  <si>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</si>
  <si>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</si>
  <si>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</si>
  <si>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</si>
  <si>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</si>
  <si>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</si>
  <si>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</si>
  <si>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</si>
  <si>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</si>
  <si>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</si>
  <si>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</si>
  <si>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</si>
  <si>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</si>
  <si>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</si>
  <si>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</si>
  <si>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</si>
  <si>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</si>
  <si>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</si>
  <si>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</si>
  <si>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</si>
  <si>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</si>
  <si>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</si>
  <si>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</si>
  <si>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</si>
  <si>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</si>
  <si>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</si>
  <si>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</si>
  <si>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</si>
  <si>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</si>
  <si>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</si>
  <si>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</si>
  <si>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</si>
  <si>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</si>
  <si>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</si>
  <si>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</si>
  <si>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</si>
  <si>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</si>
  <si>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</si>
  <si>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</si>
  <si>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</si>
  <si>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</si>
  <si>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</si>
  <si>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</si>
  <si>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</si>
  <si>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</si>
  <si>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</si>
  <si>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</si>
  <si>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</si>
  <si>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</si>
  <si>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</si>
  <si>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</si>
  <si>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</si>
  <si>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</si>
  <si>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</si>
  <si>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</si>
  <si>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</si>
  <si>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</si>
  <si>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</si>
  <si>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</si>
  <si>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</si>
  <si>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</si>
  <si>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</si>
  <si>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</si>
  <si>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</si>
  <si>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</si>
  <si>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</si>
  <si>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</si>
  <si>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</si>
  <si>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</si>
  <si>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</si>
  <si>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</si>
  <si>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</si>
  <si>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</si>
  <si>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</si>
  <si>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</si>
  <si>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</si>
  <si>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</si>
  <si>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</si>
  <si>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</si>
  <si>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</si>
  <si>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</si>
  <si>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</si>
  <si>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</si>
  <si>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</si>
  <si>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</si>
  <si>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</si>
  <si>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</si>
  <si>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</si>
  <si>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</si>
  <si>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</si>
  <si>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</si>
  <si>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</si>
  <si>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</si>
  <si>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</si>
  <si>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</si>
  <si>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</si>
  <si>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</si>
  <si>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</si>
  <si>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</si>
  <si>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</si>
  <si>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</si>
  <si>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</si>
  <si>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</si>
  <si>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</si>
  <si>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</si>
  <si>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</si>
  <si>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</si>
  <si>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</si>
  <si>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</si>
  <si>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</si>
  <si>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</si>
  <si>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</si>
  <si>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</si>
  <si>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</si>
  <si>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</si>
  <si>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</si>
  <si>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</si>
  <si>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</si>
  <si>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</si>
  <si>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</si>
  <si>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</si>
  <si>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</si>
  <si>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</si>
  <si>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</si>
  <si>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</si>
  <si>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</si>
  <si>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</si>
  <si>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</si>
  <si>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</si>
  <si>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</si>
  <si>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</si>
  <si>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</si>
  <si>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</si>
  <si>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</si>
  <si>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</si>
  <si>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</si>
  <si>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</si>
  <si>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</si>
  <si>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</si>
  <si>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</si>
  <si>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</si>
  <si>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</si>
  <si>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</si>
  <si>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</si>
  <si>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</si>
  <si>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</si>
  <si>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</si>
  <si>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</si>
  <si>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</si>
  <si>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</si>
  <si>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</si>
  <si>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</si>
  <si>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</si>
  <si>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</si>
  <si>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</si>
  <si>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</si>
  <si>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</si>
  <si>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</si>
  <si>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</si>
  <si>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</si>
  <si>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</si>
  <si>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</si>
  <si>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</si>
  <si>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</si>
  <si>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</si>
  <si>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</si>
  <si>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</si>
  <si>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</si>
  <si>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</si>
  <si>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</si>
  <si>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</si>
  <si>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</si>
  <si>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</si>
  <si>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</si>
  <si>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</si>
  <si>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</si>
  <si>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</si>
  <si>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</si>
  <si>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</si>
  <si>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</si>
  <si>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</si>
  <si>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</si>
  <si>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</si>
  <si>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</si>
  <si>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</si>
  <si>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</si>
  <si>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</si>
  <si>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</si>
  <si>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</si>
  <si>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</si>
  <si>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</si>
  <si>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</si>
  <si>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</si>
  <si>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</si>
  <si>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</si>
  <si>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</si>
  <si>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</si>
  <si>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</si>
  <si>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</si>
  <si>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</si>
  <si>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</si>
  <si>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</si>
  <si>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</si>
  <si>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</si>
  <si>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</si>
  <si>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</si>
  <si>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</si>
  <si>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</si>
  <si>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</si>
  <si>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</si>
  <si>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</si>
  <si>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</si>
  <si>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</si>
  <si>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</si>
  <si>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</si>
  <si>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</si>
  <si>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</si>
  <si>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</si>
  <si>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</si>
  <si>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</si>
  <si>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</si>
  <si>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</si>
  <si>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</si>
  <si>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</si>
  <si>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</si>
  <si>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</si>
  <si>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</si>
  <si>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</si>
  <si>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</si>
  <si>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</si>
  <si>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</si>
  <si>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</si>
  <si>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</si>
  <si>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</si>
  <si>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</si>
  <si>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</si>
  <si>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</si>
  <si>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</si>
  <si>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</si>
  <si>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</si>
  <si>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</si>
  <si>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</si>
  <si>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</si>
  <si>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</si>
  <si>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</si>
  <si>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</si>
  <si>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</si>
  <si>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</si>
  <si>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</si>
  <si>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</si>
  <si>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</si>
  <si>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</si>
  <si>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</si>
  <si>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</si>
  <si>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</si>
  <si>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</si>
  <si>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</si>
  <si>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</si>
  <si>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</si>
  <si>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</si>
  <si>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</si>
  <si>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</si>
  <si>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</si>
  <si>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</si>
  <si>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</si>
  <si>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</si>
  <si>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</si>
  <si>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</si>
  <si>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</si>
  <si>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</si>
  <si>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</si>
  <si>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</si>
  <si>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</si>
  <si>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</si>
  <si>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</si>
  <si>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</si>
  <si>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</si>
  <si>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</si>
  <si>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</si>
  <si>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</si>
  <si>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</si>
  <si>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</si>
  <si>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</si>
  <si>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</si>
  <si>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</si>
  <si>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</si>
  <si>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</si>
  <si>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</si>
  <si>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</si>
  <si>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</si>
  <si>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</si>
  <si>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</si>
  <si>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</si>
  <si>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</si>
  <si>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</si>
  <si>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</si>
  <si>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</si>
  <si>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</si>
  <si>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</si>
  <si>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</si>
  <si>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</si>
  <si>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</si>
  <si>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</si>
  <si>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</si>
  <si>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</si>
  <si>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</si>
  <si>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</si>
  <si>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</si>
  <si>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</si>
  <si>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</si>
  <si>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</si>
  <si>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</si>
  <si>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</si>
  <si>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</si>
  <si>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</si>
  <si>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</si>
  <si>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</si>
  <si>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</si>
  <si>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</si>
  <si>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</si>
  <si>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</si>
  <si>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</si>
  <si>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</si>
  <si>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</si>
  <si>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</si>
  <si>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</si>
  <si>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</si>
  <si>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</si>
  <si>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</si>
  <si>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</si>
  <si>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</si>
  <si>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</si>
  <si>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</si>
  <si>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</si>
  <si>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</si>
  <si>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</si>
  <si>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</si>
  <si>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</si>
  <si>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</si>
  <si>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</si>
  <si>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</si>
  <si>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</si>
  <si>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</si>
  <si>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</si>
  <si>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</si>
  <si>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</si>
  <si>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</si>
  <si>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</si>
  <si>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</si>
  <si>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</si>
  <si>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</si>
  <si>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</si>
  <si>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</si>
  <si>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</si>
  <si>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</si>
  <si>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</si>
  <si>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</si>
  <si>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</si>
  <si>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</si>
  <si>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</si>
  <si>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</si>
  <si>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</si>
  <si>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</si>
  <si>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</si>
  <si>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</si>
  <si>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</si>
  <si>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</si>
  <si>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</si>
  <si>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</si>
  <si>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</si>
  <si>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</si>
  <si>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</si>
  <si>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</si>
  <si>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</si>
  <si>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</si>
  <si>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</si>
  <si>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</si>
  <si>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</si>
  <si>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</si>
  <si>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</si>
  <si>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</si>
  <si>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</si>
  <si>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</si>
  <si>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</si>
  <si>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</si>
  <si>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</si>
  <si>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</si>
  <si>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</si>
  <si>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</si>
  <si>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</si>
  <si>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</si>
  <si>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</si>
  <si>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</si>
  <si>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</si>
  <si>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</si>
  <si>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</si>
  <si>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</si>
  <si>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</si>
  <si>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</si>
  <si>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</si>
  <si>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</si>
  <si>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</si>
  <si>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</si>
  <si>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</si>
  <si>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</si>
  <si>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</si>
  <si>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</si>
  <si>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</si>
  <si>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</si>
  <si>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</si>
  <si>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</si>
  <si>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</si>
  <si>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</si>
  <si>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</si>
  <si>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</si>
  <si>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</si>
  <si>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</si>
  <si>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</si>
  <si>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</si>
  <si>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</si>
  <si>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</si>
  <si>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</si>
  <si>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</si>
  <si>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</si>
  <si>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</si>
  <si>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</si>
  <si>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</si>
  <si>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</si>
  <si>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</si>
  <si>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</si>
  <si>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</si>
  <si>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</si>
  <si>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</si>
  <si>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</si>
  <si>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</si>
  <si>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</si>
  <si>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</si>
  <si>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</si>
  <si>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</si>
  <si>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</si>
  <si>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</si>
  <si>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</si>
  <si>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</si>
  <si>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</si>
  <si>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</si>
  <si>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</si>
  <si>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</si>
  <si>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</si>
  <si>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</si>
  <si>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</si>
  <si>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</si>
  <si>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</si>
  <si>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</si>
  <si>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</si>
  <si>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</si>
  <si>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</si>
  <si>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</si>
  <si>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</si>
  <si>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</si>
  <si>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</si>
  <si>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</si>
  <si>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</si>
  <si>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</si>
  <si>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</si>
  <si>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</si>
  <si>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</si>
  <si>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</si>
  <si>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</si>
  <si>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</si>
  <si>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</si>
  <si>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</si>
  <si>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</si>
  <si>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</si>
  <si>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</si>
  <si>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</si>
  <si>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</si>
  <si>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</si>
  <si>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</si>
  <si>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</si>
  <si>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</si>
  <si>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</si>
  <si>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</si>
  <si>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</si>
  <si>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</si>
  <si>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</si>
  <si>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</si>
  <si>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</si>
  <si>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</si>
  <si>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</si>
  <si>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</si>
  <si>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</si>
  <si>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</si>
  <si>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</si>
  <si>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</si>
  <si>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</si>
  <si>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</si>
  <si>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</si>
  <si>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</si>
  <si>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</si>
  <si>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</si>
  <si>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</si>
  <si>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</si>
  <si>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</si>
  <si>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</si>
  <si>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</si>
  <si>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</si>
  <si>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</si>
  <si>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</si>
  <si>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</si>
  <si>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</si>
  <si>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</si>
  <si>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</si>
  <si>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</si>
  <si>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</si>
  <si>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</si>
  <si>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</si>
  <si>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</si>
  <si>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</si>
  <si>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</si>
  <si>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</si>
  <si>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</si>
  <si>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</si>
  <si>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</si>
  <si>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</si>
  <si>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</si>
  <si>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</si>
  <si>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</si>
  <si>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</si>
  <si>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</si>
  <si>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</si>
  <si>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</si>
  <si>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</si>
  <si>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</si>
  <si>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</si>
  <si>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</si>
  <si>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</si>
  <si>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</si>
  <si>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</si>
  <si>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</si>
  <si>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</si>
  <si>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</si>
  <si>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</si>
  <si>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</si>
  <si>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</si>
  <si>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</si>
  <si>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</si>
  <si>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</si>
  <si>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</si>
  <si>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</si>
  <si>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</si>
  <si>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</si>
  <si>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</si>
  <si>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</si>
  <si>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</si>
  <si>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</si>
  <si>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</si>
  <si>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</si>
  <si>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</si>
  <si>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</si>
  <si>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</si>
  <si>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</si>
  <si>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</si>
  <si>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</si>
  <si>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</si>
  <si>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</si>
  <si>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</si>
  <si>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</si>
  <si>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</si>
  <si>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</si>
  <si>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</si>
  <si>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</si>
  <si>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</si>
  <si>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</si>
  <si>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</si>
  <si>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</si>
  <si>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</si>
  <si>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</si>
  <si>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</si>
  <si>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</si>
  <si>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</si>
  <si>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</si>
  <si>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</si>
  <si>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</si>
  <si>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</si>
  <si>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</si>
  <si>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</si>
  <si>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</si>
  <si>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</si>
  <si>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</si>
  <si>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</si>
  <si>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</si>
  <si>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</si>
  <si>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</si>
  <si>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</si>
  <si>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</si>
  <si>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</si>
  <si>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</si>
  <si>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</si>
  <si>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</si>
  <si>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</si>
  <si>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</si>
  <si>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</si>
  <si>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</si>
  <si>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</si>
  <si>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</si>
  <si>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</si>
  <si>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</si>
  <si>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</si>
  <si>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</si>
  <si>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</si>
  <si>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</si>
  <si>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</si>
  <si>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</si>
  <si>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</si>
  <si>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</si>
  <si>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</si>
  <si>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</si>
  <si>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</si>
  <si>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</si>
  <si>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</si>
  <si>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</si>
  <si>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</si>
  <si>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</si>
  <si>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</si>
  <si>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</si>
  <si>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</si>
  <si>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</si>
  <si>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</si>
  <si>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</si>
  <si>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</si>
  <si>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</si>
  <si>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</si>
  <si>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</si>
  <si>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</si>
  <si>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</si>
  <si>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</si>
  <si>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</si>
  <si>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</si>
  <si>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</si>
  <si>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</si>
  <si>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</si>
  <si>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</si>
  <si>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</si>
  <si>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</si>
  <si>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</si>
  <si>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</si>
  <si>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</si>
  <si>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</si>
  <si>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</si>
  <si>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</si>
  <si>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</si>
  <si>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</si>
  <si>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</si>
  <si>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</si>
  <si>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</si>
  <si>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</si>
  <si>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</si>
  <si>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</si>
  <si>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</si>
  <si>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</si>
  <si>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</si>
  <si>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</si>
  <si>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</si>
  <si>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</si>
  <si>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</si>
  <si>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</si>
  <si>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</si>
  <si>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</si>
  <si>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</si>
  <si>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</si>
  <si>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</si>
  <si>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</si>
  <si>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</si>
  <si>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</si>
  <si>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</si>
  <si>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</si>
  <si>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</si>
  <si>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</si>
  <si>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</si>
  <si>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</si>
  <si>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</si>
  <si>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</si>
  <si>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</si>
  <si>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</si>
  <si>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</si>
  <si>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</si>
  <si>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</si>
  <si>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</si>
  <si>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</si>
  <si>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</si>
  <si>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</si>
  <si>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</si>
  <si>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</si>
  <si>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</si>
  <si>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</si>
  <si>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</si>
  <si>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</si>
  <si>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</si>
  <si>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</si>
  <si>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</si>
  <si>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</si>
  <si>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</si>
  <si>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</si>
  <si>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</si>
  <si>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</si>
  <si>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</si>
  <si>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</si>
  <si>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</si>
  <si>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</si>
  <si>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</si>
  <si>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</si>
  <si>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</si>
  <si>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</si>
  <si>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</si>
  <si>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</si>
  <si>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</si>
  <si>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</si>
  <si>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</si>
  <si>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</si>
  <si>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</si>
  <si>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</si>
  <si>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</si>
  <si>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</si>
  <si>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</si>
  <si>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</si>
  <si>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</si>
  <si>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</si>
  <si>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</si>
  <si>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</si>
  <si>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</si>
  <si>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</si>
  <si>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</si>
  <si>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</si>
  <si>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</si>
  <si>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</si>
  <si>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</si>
  <si>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</si>
  <si>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</si>
  <si>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</si>
  <si>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</si>
  <si>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</si>
  <si>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</si>
  <si>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</si>
  <si>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</si>
  <si>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</si>
  <si>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</si>
  <si>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</si>
  <si>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</si>
  <si>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</si>
  <si>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</si>
  <si>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</si>
  <si>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</si>
  <si>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</si>
  <si>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</si>
  <si>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</si>
  <si>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</si>
  <si>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</si>
  <si>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</si>
  <si>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</si>
  <si>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</si>
  <si>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</si>
  <si>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</si>
  <si>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</si>
  <si>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</si>
  <si>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</si>
  <si>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</si>
  <si>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</si>
  <si>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</si>
  <si>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</si>
  <si>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</si>
  <si>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</si>
  <si>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</si>
  <si>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</si>
  <si>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</si>
  <si>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</si>
  <si>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</si>
  <si>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</si>
  <si>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</si>
  <si>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</si>
  <si>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</si>
  <si>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</si>
  <si>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</si>
  <si>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</si>
  <si>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</si>
  <si>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</si>
  <si>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</si>
  <si>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</si>
  <si>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</si>
  <si>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</si>
  <si>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</si>
  <si>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</si>
  <si>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</si>
  <si>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</si>
  <si>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</si>
  <si>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</si>
  <si>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</si>
  <si>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</si>
  <si>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</si>
  <si>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</si>
  <si>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</si>
  <si>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</si>
  <si>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</si>
  <si>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</si>
  <si>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</si>
  <si>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</si>
  <si>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</si>
  <si>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</si>
  <si>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</si>
  <si>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</si>
  <si>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</si>
  <si>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</si>
  <si>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</si>
  <si>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</si>
  <si>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</si>
  <si>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</si>
  <si>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</si>
  <si>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</si>
  <si>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</si>
  <si>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</si>
  <si>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</si>
  <si>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</si>
  <si>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</si>
  <si>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</si>
  <si>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</si>
  <si>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</si>
  <si>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</si>
  <si>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</si>
  <si>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</si>
  <si>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</si>
  <si>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</si>
  <si>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</si>
  <si>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</si>
  <si>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</si>
  <si>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</si>
  <si>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</si>
  <si>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</si>
  <si>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</si>
  <si>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</si>
  <si>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</si>
  <si>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</si>
  <si>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</si>
  <si>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</si>
  <si>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</si>
  <si>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</si>
  <si>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</si>
  <si>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</si>
  <si>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</si>
  <si>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</si>
  <si>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</si>
  <si>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</si>
  <si>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</si>
  <si>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</si>
  <si>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</si>
  <si>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</si>
  <si>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</si>
  <si>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</si>
  <si>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</si>
  <si>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</si>
  <si>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</si>
  <si>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</si>
  <si>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</si>
  <si>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</si>
  <si>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</si>
  <si>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</si>
  <si>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</si>
  <si>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</si>
  <si>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</si>
  <si>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</si>
  <si>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</si>
  <si>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</si>
  <si>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</si>
  <si>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</si>
  <si>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</si>
  <si>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</si>
  <si>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</si>
  <si>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</si>
  <si>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</si>
  <si>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</si>
  <si>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</si>
  <si>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</si>
  <si>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</si>
  <si>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</si>
  <si>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</si>
  <si>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</si>
  <si>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</si>
  <si>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</si>
  <si>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</si>
  <si>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</si>
  <si>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</si>
  <si>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</si>
  <si>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</si>
  <si>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</si>
  <si>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</si>
  <si>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</si>
  <si>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</si>
  <si>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</si>
  <si>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</si>
  <si>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</si>
  <si>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</si>
  <si>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</si>
  <si>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</si>
  <si>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</si>
  <si>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</si>
  <si>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</si>
  <si>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</si>
  <si>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</si>
  <si>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</si>
  <si>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</si>
  <si>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</si>
  <si>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</si>
  <si>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</si>
  <si>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</si>
  <si>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</si>
  <si>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</si>
  <si>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</si>
  <si>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</si>
  <si>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</si>
  <si>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</si>
  <si>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</si>
  <si>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</si>
  <si>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</si>
  <si>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</si>
  <si>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</si>
  <si>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</si>
  <si>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</si>
  <si>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</si>
  <si>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</si>
  <si>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</si>
  <si>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</si>
  <si>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</si>
  <si>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</si>
  <si>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</si>
  <si>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</si>
  <si>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</si>
  <si>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</si>
  <si>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</si>
  <si>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</si>
  <si>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</si>
  <si>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</si>
  <si>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</si>
  <si>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</si>
  <si>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</si>
  <si>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</si>
  <si>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</si>
  <si>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</si>
  <si>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</si>
  <si>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</si>
  <si>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</si>
  <si>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</si>
  <si>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</si>
  <si>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</si>
  <si>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</si>
  <si>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</si>
  <si>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</si>
  <si>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</si>
  <si>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</si>
  <si>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</si>
  <si>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</si>
  <si>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</si>
  <si>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</si>
  <si>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</si>
  <si>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</si>
  <si>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</si>
  <si>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</si>
  <si>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</si>
  <si>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</si>
  <si>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</si>
  <si>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</si>
  <si>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</si>
  <si>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</si>
  <si>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</si>
  <si>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</si>
  <si>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</si>
  <si>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</si>
  <si>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</si>
  <si>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</si>
  <si>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</si>
  <si>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</si>
  <si>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</si>
  <si>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</si>
  <si>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</si>
  <si>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</si>
  <si>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</si>
  <si>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</si>
  <si>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</si>
  <si>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</si>
  <si>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</si>
  <si>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</si>
  <si>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</si>
  <si>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</si>
  <si>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</si>
  <si>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</si>
  <si>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</si>
  <si>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</si>
  <si>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</si>
  <si>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</si>
  <si>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</si>
  <si>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</si>
  <si>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</si>
  <si>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</si>
  <si>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</si>
  <si>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</si>
  <si>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</si>
  <si>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</si>
  <si>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</si>
  <si>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</si>
  <si>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</si>
  <si>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</si>
  <si>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</si>
  <si>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</si>
  <si>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</si>
  <si>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</si>
  <si>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</si>
  <si>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</si>
  <si>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</si>
  <si>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</si>
  <si>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</si>
  <si>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</si>
  <si>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</si>
  <si>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</si>
  <si>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</si>
  <si>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</si>
  <si>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</si>
  <si>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</si>
  <si>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</si>
  <si>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</si>
  <si>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</si>
  <si>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</si>
  <si>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</si>
  <si>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</si>
  <si>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</si>
  <si>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</si>
  <si>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</si>
  <si>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</si>
  <si>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</si>
  <si>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</si>
  <si>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</si>
  <si>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</si>
  <si>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</si>
  <si>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</si>
  <si>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</si>
  <si>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</si>
  <si>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</si>
  <si>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</si>
  <si>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</si>
  <si>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</si>
  <si>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</si>
  <si>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</si>
  <si>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</si>
  <si>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</si>
  <si>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</si>
  <si>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</si>
  <si>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</si>
  <si>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</si>
  <si>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</si>
  <si>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</si>
  <si>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</si>
  <si>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</si>
  <si>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</si>
  <si>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</si>
  <si>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</si>
  <si>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</si>
  <si>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</si>
  <si>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</si>
  <si>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</si>
  <si>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</si>
  <si>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</si>
  <si>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</si>
  <si>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</si>
  <si>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</si>
  <si>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</si>
  <si>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</si>
  <si>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</si>
  <si>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</si>
  <si>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</si>
  <si>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</si>
  <si>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</si>
  <si>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</si>
  <si>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</si>
  <si>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</si>
  <si>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</si>
  <si>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</si>
  <si>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</si>
  <si>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</si>
  <si>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</si>
  <si>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</si>
  <si>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</si>
  <si>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</si>
  <si>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</si>
  <si>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</si>
  <si>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</si>
  <si>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</si>
  <si>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</si>
  <si>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</si>
  <si>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</si>
  <si>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</si>
  <si>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</si>
  <si>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</si>
  <si>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</si>
  <si>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</si>
  <si>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</si>
  <si>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</si>
  <si>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</si>
  <si>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</si>
  <si>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</si>
  <si>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</si>
  <si>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</si>
  <si>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</si>
  <si>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</si>
  <si>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</si>
  <si>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</si>
  <si>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</si>
  <si>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</si>
  <si>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</si>
  <si>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</si>
  <si>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</si>
  <si>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</si>
  <si>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</si>
  <si>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</si>
  <si>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</si>
  <si>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</si>
  <si>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</si>
  <si>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</si>
  <si>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</si>
  <si>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</si>
  <si>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</si>
  <si>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</si>
  <si>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</si>
  <si>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</si>
  <si>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</si>
  <si>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</si>
  <si>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</si>
  <si>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</si>
  <si>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</si>
  <si>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</si>
  <si>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</si>
  <si>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</si>
  <si>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</si>
  <si>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</si>
  <si>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</si>
  <si>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</si>
  <si>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</si>
  <si>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</si>
  <si>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</si>
  <si>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</si>
  <si>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</si>
  <si>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</si>
  <si>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</si>
  <si>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</si>
  <si>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</si>
  <si>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</si>
  <si>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</si>
  <si>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</si>
  <si>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</si>
  <si>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</si>
  <si>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</si>
  <si>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</si>
  <si>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</si>
  <si>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</si>
  <si>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</si>
  <si>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</si>
  <si>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</si>
  <si>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</si>
  <si>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</si>
  <si>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</si>
  <si>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</si>
  <si>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</si>
  <si>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</si>
  <si>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</si>
  <si>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</si>
  <si>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</si>
  <si>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</si>
  <si>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</si>
  <si>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</si>
  <si>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</si>
  <si>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</si>
  <si>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</si>
  <si>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</si>
  <si>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</si>
  <si>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</si>
  <si>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</si>
  <si>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</si>
  <si>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</si>
  <si>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</si>
  <si>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</si>
  <si>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</si>
  <si>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</si>
  <si>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</si>
  <si>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</si>
  <si>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</si>
  <si>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</si>
  <si>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</si>
  <si>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</si>
  <si>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</si>
  <si>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</si>
  <si>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</si>
  <si>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</si>
  <si>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</si>
  <si>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</si>
  <si>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</si>
  <si>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</si>
  <si>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</si>
  <si>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</si>
  <si>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</si>
  <si>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</si>
  <si>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</si>
  <si>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</si>
  <si>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</si>
  <si>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</si>
  <si>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</si>
  <si>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</si>
  <si>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</si>
  <si>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</si>
  <si>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</si>
  <si>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</si>
  <si>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</si>
  <si>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</si>
  <si>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</si>
  <si>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</si>
  <si>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</si>
  <si>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</si>
  <si>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</si>
  <si>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</si>
  <si>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</si>
  <si>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</si>
  <si>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</si>
  <si>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</si>
  <si>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</si>
  <si>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</si>
  <si>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</si>
  <si>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</si>
  <si>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</si>
  <si>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</si>
  <si>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</si>
  <si>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</si>
  <si>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</si>
  <si>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</si>
  <si>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</si>
  <si>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</si>
  <si>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</si>
  <si>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</si>
  <si>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</si>
  <si>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</si>
  <si>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</si>
  <si>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</si>
  <si>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</si>
  <si>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</si>
  <si>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</si>
  <si>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</si>
  <si>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</si>
  <si>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</si>
  <si>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</si>
  <si>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</si>
  <si>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</si>
  <si>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</si>
  <si>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</si>
  <si>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</si>
  <si>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</si>
  <si>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</si>
  <si>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</si>
  <si>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</si>
  <si>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</si>
  <si>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</si>
  <si>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</si>
  <si>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</si>
  <si>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</si>
  <si>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</si>
  <si>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</si>
  <si>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</si>
  <si>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</si>
  <si>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</si>
  <si>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</si>
  <si>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</si>
  <si>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</si>
  <si>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</si>
  <si>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</si>
  <si>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</si>
  <si>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</si>
  <si>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</si>
  <si>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</si>
  <si>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</si>
  <si>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</si>
  <si>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</si>
  <si>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</si>
  <si>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</si>
  <si>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</si>
  <si>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</si>
  <si>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</si>
  <si>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</si>
  <si>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</si>
  <si>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</si>
  <si>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</si>
  <si>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</si>
  <si>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</si>
  <si>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</si>
  <si>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</si>
  <si>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</si>
  <si>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</si>
  <si>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</si>
  <si>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</si>
  <si>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</si>
  <si>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</si>
  <si>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</si>
  <si>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</si>
  <si>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</si>
  <si>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</si>
  <si>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</si>
  <si>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</si>
  <si>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</si>
  <si>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</si>
  <si>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</si>
  <si>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</si>
  <si>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</si>
  <si>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</si>
  <si>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</si>
  <si>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</si>
  <si>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</si>
  <si>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</si>
  <si>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</si>
  <si>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</si>
  <si>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</si>
  <si>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</si>
  <si>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</si>
  <si>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</si>
  <si>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</si>
  <si>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</si>
  <si>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</si>
  <si>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</si>
  <si>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</si>
  <si>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</si>
  <si>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</si>
  <si>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</si>
  <si>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</si>
  <si>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</si>
  <si>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</si>
  <si>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</si>
  <si>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</si>
  <si>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</si>
  <si>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</si>
  <si>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</si>
  <si>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</si>
  <si>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</si>
  <si>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</si>
  <si>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</si>
  <si>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</si>
  <si>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</si>
  <si>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</si>
  <si>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</si>
  <si>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</si>
  <si>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</si>
  <si>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</si>
  <si>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</si>
  <si>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</si>
  <si>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</si>
  <si>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</si>
  <si>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</si>
  <si>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</si>
  <si>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</si>
  <si>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</si>
  <si>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</si>
  <si>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</si>
  <si>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</si>
  <si>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</si>
  <si>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</si>
  <si>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</si>
  <si>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</si>
  <si>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</si>
  <si>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</si>
  <si>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</si>
  <si>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</si>
  <si>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</si>
  <si>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</si>
  <si>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</si>
  <si>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</si>
  <si>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</si>
  <si>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</si>
  <si>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</si>
  <si>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</si>
  <si>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</si>
  <si>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</si>
  <si>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</si>
  <si>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</si>
  <si>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</si>
  <si>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</si>
  <si>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</si>
  <si>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</si>
  <si>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</si>
  <si>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</si>
  <si>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</si>
  <si>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</si>
  <si>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</si>
  <si>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</si>
  <si>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</si>
  <si>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</si>
  <si>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</si>
  <si>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</si>
  <si>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</si>
  <si>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</si>
  <si>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</si>
  <si>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</si>
  <si>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</si>
  <si>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</si>
  <si>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</si>
  <si>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</si>
  <si>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</si>
  <si>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</si>
  <si>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</si>
  <si>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</si>
  <si>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</si>
  <si>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</si>
  <si>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</si>
  <si>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</si>
  <si>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</si>
  <si>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</si>
  <si>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</si>
  <si>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</si>
  <si>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</si>
  <si>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</si>
  <si>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</si>
  <si>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</si>
  <si>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</si>
  <si>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</si>
  <si>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</si>
  <si>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</si>
  <si>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</si>
  <si>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</si>
  <si>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</si>
  <si>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</si>
  <si>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</si>
  <si>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</si>
  <si>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</si>
  <si>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</si>
  <si>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</si>
  <si>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</si>
  <si>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</si>
  <si>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</si>
  <si>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</si>
  <si>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</si>
  <si>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</si>
  <si>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</si>
  <si>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</si>
  <si>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</si>
  <si>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</si>
  <si>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</si>
  <si>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</si>
  <si>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</si>
  <si>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</si>
  <si>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</si>
  <si>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</si>
  <si>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</si>
  <si>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</si>
  <si>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</si>
  <si>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</si>
  <si>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</si>
  <si>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</si>
  <si>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</si>
  <si>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</si>
  <si>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</si>
  <si>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</si>
  <si>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</si>
  <si>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</si>
  <si>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</si>
  <si>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</si>
  <si>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</si>
  <si>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</si>
  <si>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</si>
  <si>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</si>
  <si>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</si>
  <si>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</si>
  <si>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</si>
  <si>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</si>
  <si>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</si>
  <si>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</si>
  <si>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</si>
  <si>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</si>
  <si>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</si>
  <si>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</si>
  <si>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</si>
  <si>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</si>
  <si>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</si>
  <si>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</si>
  <si>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</si>
  <si>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</si>
  <si>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</si>
  <si>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</si>
  <si>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</si>
  <si>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</si>
  <si>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</si>
  <si>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</si>
  <si>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</si>
  <si>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</si>
  <si>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</si>
  <si>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</si>
  <si>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</si>
  <si>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</si>
  <si>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</si>
  <si>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</si>
  <si>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</si>
  <si>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</si>
  <si>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</si>
  <si>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</si>
  <si>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</si>
  <si>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</si>
  <si>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</si>
  <si>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</si>
  <si>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</si>
  <si>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</si>
  <si>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</si>
  <si>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</si>
  <si>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</si>
  <si>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</si>
  <si>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</si>
  <si>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</si>
  <si>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</si>
  <si>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</si>
  <si>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</si>
  <si>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</si>
  <si>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</si>
  <si>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</si>
  <si>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</si>
  <si>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</si>
  <si>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</si>
  <si>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</si>
  <si>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</si>
  <si>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</si>
  <si>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</si>
  <si>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</si>
  <si>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</si>
  <si>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</si>
  <si>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</si>
  <si>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</si>
  <si>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</si>
  <si>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</si>
  <si>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</si>
  <si>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</si>
  <si>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</si>
  <si>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</si>
  <si>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</si>
  <si>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</si>
  <si>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</si>
  <si>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</si>
  <si>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</si>
  <si>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</si>
  <si>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</si>
  <si>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</si>
  <si>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</si>
  <si>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</si>
  <si>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</si>
  <si>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</si>
  <si>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</si>
  <si>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</si>
  <si>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</si>
  <si>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</si>
  <si>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</si>
  <si>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</si>
  <si>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</si>
  <si>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</si>
  <si>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</si>
  <si>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</si>
  <si>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</si>
  <si>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</si>
  <si>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</si>
  <si>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</si>
  <si>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</si>
  <si>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</si>
  <si>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</si>
  <si>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</si>
  <si>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</si>
  <si>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</si>
  <si>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</si>
  <si>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</si>
  <si>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</si>
  <si>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</si>
  <si>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</si>
  <si>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</si>
  <si>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</si>
  <si>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</si>
  <si>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</si>
  <si>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</si>
  <si>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</si>
  <si>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</si>
  <si>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</si>
  <si>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</si>
  <si>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</si>
  <si>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</si>
  <si>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</si>
  <si>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</si>
  <si>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</si>
  <si>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</si>
  <si>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</si>
  <si>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</si>
  <si>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</si>
  <si>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</si>
  <si>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</si>
  <si>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</si>
  <si>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</si>
  <si>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</si>
  <si>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</si>
  <si>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</si>
  <si>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</si>
  <si>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</si>
  <si>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</si>
  <si>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</si>
  <si>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</si>
  <si>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</si>
  <si>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</si>
  <si>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</si>
  <si>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</si>
  <si>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</si>
  <si>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</si>
  <si>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</si>
  <si>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</si>
  <si>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</si>
  <si>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</si>
  <si>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</si>
  <si>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</si>
  <si>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</si>
  <si>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</si>
  <si>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</si>
  <si>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</si>
  <si>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</si>
  <si>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</si>
  <si>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</si>
  <si>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</si>
  <si>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</si>
  <si>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</si>
  <si>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</si>
  <si>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</si>
  <si>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</si>
  <si>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</si>
  <si>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</si>
  <si>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</si>
  <si>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</si>
  <si>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</si>
  <si>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</si>
  <si>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</si>
  <si>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</si>
  <si>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</si>
  <si>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</si>
  <si>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</si>
  <si>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</si>
  <si>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</si>
  <si>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</si>
  <si>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</si>
  <si>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</si>
  <si>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</si>
  <si>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</si>
  <si>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</si>
  <si>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</si>
  <si>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</si>
  <si>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</si>
  <si>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</si>
  <si>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</si>
  <si>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</si>
  <si>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</si>
  <si>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</si>
  <si>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</si>
  <si>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</si>
  <si>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</si>
  <si>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</si>
  <si>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</si>
  <si>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</si>
  <si>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</si>
  <si>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</si>
  <si>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</si>
  <si>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</si>
  <si>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</si>
  <si>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</si>
  <si>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</si>
  <si>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</si>
  <si>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</si>
  <si>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</si>
  <si>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</si>
  <si>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</si>
  <si>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</si>
  <si>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</si>
  <si>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</si>
  <si>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</si>
  <si>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</si>
  <si>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</si>
  <si>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</si>
  <si>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</si>
  <si>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</si>
  <si>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</si>
  <si>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</si>
  <si>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</si>
  <si>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</si>
  <si>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</si>
  <si>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</si>
  <si>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</si>
  <si>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</si>
  <si>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</si>
  <si>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</si>
  <si>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</si>
  <si>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</si>
  <si>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</si>
  <si>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</si>
  <si>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</si>
  <si>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</si>
  <si>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</si>
  <si>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</si>
  <si>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</si>
  <si>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</si>
  <si>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</si>
  <si>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</si>
  <si>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</si>
  <si>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</si>
  <si>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</si>
  <si>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</si>
  <si>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</si>
  <si>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</si>
  <si>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</si>
  <si>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</si>
  <si>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</si>
  <si>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</si>
  <si>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</si>
  <si>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</si>
  <si>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</si>
  <si>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</si>
  <si>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</si>
  <si>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</si>
  <si>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</si>
  <si>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</si>
  <si>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</si>
  <si>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</si>
  <si>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</si>
  <si>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</si>
  <si>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</si>
  <si>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</si>
  <si>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</si>
  <si>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</si>
  <si>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</si>
  <si>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</si>
  <si>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</si>
  <si>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</si>
  <si>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</si>
  <si>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</si>
  <si>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</si>
  <si>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</si>
  <si>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</si>
  <si>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</si>
  <si>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</si>
  <si>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</si>
  <si>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</si>
  <si>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</si>
  <si>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</si>
  <si>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</si>
  <si>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</si>
  <si>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</si>
  <si>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</si>
  <si>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</si>
  <si>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</si>
  <si>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</si>
  <si>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</si>
  <si>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</si>
  <si>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</si>
  <si>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</si>
  <si>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</si>
  <si>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</si>
  <si>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</si>
  <si>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</si>
  <si>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</si>
  <si>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</si>
  <si>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</si>
  <si>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</si>
  <si>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</si>
  <si>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</si>
  <si>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</si>
  <si>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</si>
  <si>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</si>
  <si>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</si>
  <si>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</si>
  <si>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</si>
  <si>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</si>
  <si>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</si>
  <si>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</si>
  <si>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</si>
  <si>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</si>
  <si>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</si>
  <si>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</si>
  <si>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</si>
  <si>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</si>
  <si>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</si>
  <si>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</si>
  <si>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</si>
  <si>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</si>
  <si>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</si>
  <si>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</si>
  <si>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</si>
  <si>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</si>
  <si>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</si>
  <si>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</si>
  <si>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</si>
  <si>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</si>
  <si>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</si>
  <si>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</si>
  <si>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</si>
  <si>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</si>
  <si>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</si>
  <si>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</si>
  <si>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</si>
  <si>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</si>
  <si>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</si>
  <si>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</si>
  <si>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</si>
  <si>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</si>
  <si>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</si>
  <si>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</si>
  <si>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</si>
  <si>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</si>
  <si>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</si>
  <si>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</si>
  <si>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</si>
  <si>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</si>
  <si>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</si>
  <si>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</si>
  <si>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</si>
  <si>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</si>
  <si>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</si>
  <si>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</si>
  <si>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</si>
  <si>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</si>
  <si>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</si>
  <si>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</si>
  <si>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</si>
  <si>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</si>
  <si>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</si>
  <si>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</si>
  <si>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</si>
  <si>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</si>
  <si>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</si>
  <si>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</si>
  <si>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</si>
  <si>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</si>
  <si>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</si>
  <si>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</si>
  <si>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</si>
  <si>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</si>
  <si>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</si>
  <si>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</si>
  <si>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</si>
  <si>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</si>
  <si>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</si>
  <si>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</si>
  <si>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</si>
  <si>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</si>
  <si>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</si>
  <si>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</si>
  <si>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</si>
  <si>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</si>
  <si>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</si>
  <si>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</si>
  <si>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</si>
  <si>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</si>
  <si>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</si>
  <si>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</si>
  <si>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</si>
  <si>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</si>
  <si>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</si>
  <si>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</si>
  <si>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</si>
  <si>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</si>
  <si>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</si>
  <si>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</si>
  <si>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</si>
  <si>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</si>
  <si>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</si>
  <si>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</si>
  <si>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</si>
  <si>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</si>
  <si>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</si>
  <si>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</si>
  <si>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</si>
  <si>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</si>
  <si>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</si>
  <si>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</si>
  <si>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</si>
  <si>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</si>
  <si>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</si>
  <si>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</si>
  <si>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</si>
  <si>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</si>
  <si>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</si>
  <si>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</si>
  <si>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</si>
  <si>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</si>
  <si>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</si>
  <si>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</si>
  <si>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</si>
  <si>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</si>
  <si>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</si>
  <si>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</si>
  <si>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</si>
  <si>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</si>
  <si>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</si>
  <si>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</si>
  <si>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</si>
  <si>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</si>
  <si>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</si>
  <si>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</si>
  <si>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</si>
  <si>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</si>
  <si>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</si>
  <si>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</si>
  <si>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</si>
  <si>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</si>
  <si>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</si>
  <si>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</si>
  <si>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</si>
  <si>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</si>
  <si>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</si>
  <si>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</si>
  <si>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</si>
  <si>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</si>
  <si>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</si>
  <si>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</si>
  <si>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</si>
  <si>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</si>
  <si>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</si>
  <si>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</si>
  <si>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</si>
  <si>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</si>
  <si>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</si>
  <si>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</si>
  <si>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</si>
  <si>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</si>
  <si>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</si>
  <si>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</si>
  <si>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</si>
  <si>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</si>
  <si>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</si>
  <si>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</si>
  <si>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</si>
  <si>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</si>
  <si>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</si>
  <si>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</si>
  <si>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</si>
  <si>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</si>
  <si>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</si>
  <si>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</si>
  <si>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</si>
  <si>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</si>
  <si>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</si>
  <si>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</si>
  <si>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</si>
  <si>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</si>
  <si>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</si>
  <si>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</si>
  <si>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</si>
  <si>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</si>
  <si>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</si>
  <si>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</si>
  <si>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</si>
  <si>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</si>
  <si>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</si>
  <si>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</si>
  <si>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</si>
  <si>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</si>
  <si>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</si>
  <si>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</si>
  <si>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</si>
  <si>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</si>
  <si>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</si>
  <si>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</si>
  <si>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</si>
  <si>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</si>
  <si>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</si>
  <si>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</si>
  <si>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</si>
  <si>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</si>
  <si>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</si>
  <si>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</si>
  <si>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</si>
  <si>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</si>
  <si>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</si>
  <si>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</si>
  <si>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</si>
  <si>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</si>
  <si>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</si>
  <si>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</si>
  <si>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</si>
  <si>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</si>
  <si>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</si>
  <si>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</si>
  <si>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</si>
  <si>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</si>
  <si>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</si>
  <si>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</si>
  <si>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</si>
  <si>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</si>
  <si>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</si>
  <si>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</si>
  <si>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</si>
  <si>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</si>
  <si>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</si>
  <si>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</si>
  <si>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</si>
  <si>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</si>
  <si>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</si>
  <si>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</si>
  <si>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</si>
  <si>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</si>
  <si>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</si>
  <si>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</si>
  <si>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</si>
  <si>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</si>
  <si>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</si>
  <si>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</si>
  <si>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</si>
  <si>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</si>
  <si>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</si>
  <si>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</si>
  <si>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</si>
  <si>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</si>
  <si>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</si>
  <si>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</si>
  <si>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</si>
  <si>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</si>
  <si>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</si>
  <si>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</si>
  <si>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</si>
  <si>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</si>
  <si>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</si>
  <si>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</si>
  <si>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</si>
  <si>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</si>
  <si>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</si>
  <si>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</si>
  <si>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</si>
  <si>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</si>
  <si>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</si>
  <si>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</si>
  <si>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</si>
  <si>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</si>
  <si>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</si>
  <si>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</si>
  <si>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</si>
  <si>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</si>
  <si>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</si>
  <si>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</si>
  <si>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</si>
  <si>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</si>
  <si>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</si>
  <si>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</si>
  <si>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</si>
  <si>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</si>
  <si>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</si>
  <si>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</si>
  <si>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</si>
  <si>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</si>
  <si>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</si>
  <si>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</si>
  <si>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</si>
  <si>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</si>
  <si>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</si>
  <si>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</si>
  <si>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</si>
  <si>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</si>
  <si>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</si>
  <si>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</si>
  <si>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</si>
  <si>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</si>
  <si>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</si>
  <si>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</si>
  <si>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</si>
  <si>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</si>
  <si>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</si>
  <si>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</si>
  <si>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</si>
  <si>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</si>
  <si>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</si>
  <si>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</si>
  <si>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</si>
  <si>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</si>
  <si>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</si>
  <si>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</si>
  <si>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</si>
  <si>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</si>
  <si>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</si>
  <si>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</si>
  <si>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</si>
  <si>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</si>
  <si>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</si>
  <si>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</si>
  <si>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</si>
  <si>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</si>
  <si>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</si>
  <si>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</si>
  <si>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</si>
  <si>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</si>
  <si>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</si>
  <si>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</si>
  <si>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</si>
  <si>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</si>
  <si>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</si>
  <si>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</si>
  <si>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</si>
  <si>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</si>
  <si>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</si>
  <si>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</si>
  <si>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</si>
  <si>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</si>
  <si>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</si>
  <si>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</si>
  <si>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</si>
  <si>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</si>
  <si>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</si>
  <si>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</si>
  <si>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</si>
  <si>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</si>
  <si>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</si>
  <si>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</si>
  <si>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</si>
  <si>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</si>
  <si>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</si>
  <si>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</si>
  <si>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</si>
  <si>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</si>
  <si>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</si>
  <si>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</si>
  <si>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</si>
  <si>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</si>
  <si>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</si>
  <si>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</si>
  <si>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</si>
  <si>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</si>
  <si>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</si>
  <si>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</si>
  <si>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</si>
  <si>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</si>
  <si>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</si>
  <si>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</si>
  <si>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</si>
  <si>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</si>
  <si>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</si>
  <si>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</si>
  <si>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</si>
  <si>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</si>
  <si>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</si>
  <si>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</si>
  <si>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</si>
  <si>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</si>
  <si>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</si>
  <si>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</si>
  <si>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</si>
  <si>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</si>
  <si>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</si>
  <si>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</si>
  <si>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</si>
  <si>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</si>
  <si>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</si>
  <si>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</si>
  <si>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</si>
  <si>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</si>
  <si>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</si>
  <si>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</si>
  <si>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</si>
  <si>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</si>
  <si>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</si>
  <si>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</si>
  <si>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</si>
  <si>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</si>
  <si>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</si>
  <si>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</si>
  <si>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</si>
  <si>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</si>
  <si>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</si>
  <si>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</si>
  <si>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</si>
  <si>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</si>
  <si>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</si>
  <si>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</si>
  <si>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</si>
  <si>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</si>
  <si>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</si>
  <si>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</si>
  <si>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</si>
  <si>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</si>
  <si>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</si>
  <si>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</si>
  <si>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</si>
  <si>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</si>
  <si>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</si>
  <si>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</si>
  <si>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</si>
  <si>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</si>
  <si>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</si>
  <si>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</si>
  <si>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</si>
  <si>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</si>
  <si>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</si>
  <si>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</si>
  <si>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</si>
  <si>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</si>
  <si>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</si>
  <si>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</si>
  <si>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</si>
  <si>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</si>
  <si>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</si>
  <si>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</si>
  <si>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</si>
  <si>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</si>
  <si>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</si>
  <si>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</si>
  <si>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</si>
  <si>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</si>
  <si>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</si>
  <si>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</si>
  <si>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</si>
  <si>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</si>
  <si>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</si>
  <si>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</si>
  <si>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</si>
  <si>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</si>
  <si>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</si>
  <si>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</si>
  <si>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</si>
  <si>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</si>
  <si>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</si>
  <si>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</si>
  <si>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</si>
  <si>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</si>
  <si>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</si>
  <si>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</si>
  <si>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</si>
  <si>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</si>
  <si>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</si>
  <si>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</si>
  <si>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</si>
  <si>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</si>
  <si>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</si>
  <si>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</si>
  <si>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</si>
  <si>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</si>
  <si>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</si>
  <si>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</si>
  <si>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</si>
  <si>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</si>
  <si>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</si>
  <si>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</si>
  <si>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</si>
  <si>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</si>
  <si>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</si>
  <si>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</si>
  <si>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</si>
  <si>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</si>
  <si>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</si>
  <si>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</si>
  <si>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</si>
  <si>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</si>
  <si>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</si>
  <si>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</si>
  <si>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</si>
  <si>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</si>
  <si>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</si>
  <si>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</si>
  <si>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</si>
  <si>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</si>
  <si>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</si>
  <si>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</si>
  <si>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</si>
  <si>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</si>
  <si>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</si>
  <si>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</si>
  <si>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</si>
  <si>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</si>
  <si>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</si>
  <si>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</si>
  <si>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</si>
  <si>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</si>
  <si>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</si>
  <si>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</si>
  <si>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</si>
  <si>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</si>
  <si>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</si>
  <si>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</si>
  <si>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</si>
  <si>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</si>
  <si>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</si>
  <si>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</si>
  <si>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</si>
  <si>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</si>
  <si>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</si>
  <si>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</si>
  <si>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</si>
  <si>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</si>
  <si>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</si>
  <si>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</si>
  <si>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</si>
  <si>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</si>
  <si>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</si>
  <si>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</si>
  <si>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</si>
  <si>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</si>
  <si>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</si>
  <si>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</si>
  <si>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</si>
  <si>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</si>
  <si>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</si>
  <si>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</si>
  <si>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</si>
  <si>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</si>
  <si>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</si>
  <si>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</si>
  <si>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</si>
  <si>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</si>
  <si>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</si>
  <si>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</si>
  <si>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</si>
  <si>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</si>
  <si>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</si>
  <si>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</si>
  <si>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</si>
  <si>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</si>
  <si>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</si>
  <si>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</si>
  <si>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</si>
  <si>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</si>
  <si>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</si>
  <si>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</si>
  <si>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</si>
  <si>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</si>
  <si>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</si>
  <si>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</si>
  <si>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</si>
  <si>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</si>
  <si>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</si>
  <si>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</si>
  <si>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</si>
  <si>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</si>
  <si>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</si>
  <si>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</si>
  <si>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</si>
  <si>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</si>
  <si>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</si>
  <si>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</si>
  <si>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</si>
  <si>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</si>
  <si>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</si>
  <si>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</si>
  <si>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</si>
  <si>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</si>
  <si>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</si>
  <si>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</si>
  <si>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</si>
  <si>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</si>
  <si>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</si>
  <si>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</si>
  <si>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</si>
  <si>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</si>
  <si>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</si>
  <si>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</si>
  <si>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</si>
  <si>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</si>
  <si>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</si>
  <si>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</si>
  <si>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</si>
  <si>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</si>
  <si>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</si>
  <si>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</si>
  <si>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</si>
  <si>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</si>
  <si>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</si>
  <si>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</si>
  <si>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</si>
  <si>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</si>
  <si>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</si>
  <si>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</si>
  <si>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</si>
  <si>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</si>
  <si>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</si>
  <si>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</si>
  <si>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</si>
  <si>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</si>
  <si>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</si>
  <si>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</si>
  <si>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</si>
  <si>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</si>
  <si>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</si>
  <si>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</si>
  <si>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</si>
  <si>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</si>
  <si>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</si>
  <si>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</si>
  <si>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</si>
  <si>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</si>
  <si>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</si>
  <si>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</si>
  <si>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</si>
  <si>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</si>
  <si>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</si>
  <si>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</si>
  <si>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</si>
  <si>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</si>
  <si>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</si>
  <si>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</si>
  <si>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</si>
  <si>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</si>
  <si>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</si>
  <si>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</si>
  <si>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</si>
  <si>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</si>
  <si>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</si>
  <si>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</si>
  <si>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</si>
  <si>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</si>
  <si>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</si>
  <si>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</si>
  <si>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</si>
  <si>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</si>
  <si>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</si>
  <si>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</si>
  <si>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</si>
  <si>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</si>
  <si>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</si>
  <si>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</si>
  <si>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</si>
  <si>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</si>
  <si>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</si>
  <si>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</si>
  <si>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</si>
  <si>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</si>
  <si>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</si>
  <si>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</si>
  <si>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</si>
  <si>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</si>
  <si>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</si>
  <si>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</si>
  <si>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</si>
  <si>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</si>
  <si>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</si>
  <si>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</si>
  <si>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</si>
  <si>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</si>
  <si>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</si>
  <si>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</si>
  <si>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</si>
  <si>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</si>
  <si>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</si>
  <si>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</si>
  <si>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</si>
  <si>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</si>
  <si>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</si>
  <si>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</si>
  <si>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</si>
  <si>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</si>
  <si>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</si>
  <si>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</si>
  <si>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</si>
  <si>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</si>
  <si>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</si>
  <si>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</si>
  <si>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</si>
  <si>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</si>
  <si>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</si>
  <si>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</si>
  <si>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</si>
  <si>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</si>
  <si>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</si>
  <si>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</si>
  <si>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</si>
  <si>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</si>
  <si>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</si>
  <si>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</si>
  <si>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</si>
  <si>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</si>
  <si>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</si>
  <si>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</si>
  <si>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</si>
  <si>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</si>
  <si>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</si>
  <si>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</si>
  <si>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</si>
  <si>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</si>
  <si>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</si>
  <si>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</si>
  <si>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</si>
  <si>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</si>
  <si>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</si>
  <si>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</si>
  <si>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</si>
  <si>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</si>
  <si>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</si>
  <si>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</si>
  <si>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</si>
  <si>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</si>
  <si>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</si>
  <si>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</si>
  <si>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</si>
  <si>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</si>
  <si>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</si>
  <si>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</si>
  <si>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</si>
  <si>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</si>
  <si>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</si>
  <si>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</si>
  <si>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</si>
  <si>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</si>
  <si>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</si>
  <si>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</si>
  <si>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</si>
  <si>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</si>
  <si>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</si>
  <si>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</si>
  <si>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</si>
  <si>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</si>
  <si>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</si>
  <si>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</si>
  <si>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</si>
  <si>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</si>
  <si>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</si>
  <si>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</si>
  <si>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</si>
  <si>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</si>
  <si>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</si>
  <si>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</si>
  <si>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</si>
  <si>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</si>
  <si>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</si>
  <si>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</si>
  <si>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</si>
  <si>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</si>
  <si>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</si>
  <si>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</si>
  <si>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</si>
  <si>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</si>
  <si>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</si>
  <si>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</si>
  <si>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</si>
  <si>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</si>
  <si>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</si>
  <si>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</si>
  <si>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</si>
  <si>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</si>
  <si>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</si>
  <si>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</si>
  <si>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</si>
  <si>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</si>
  <si>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</si>
  <si>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</si>
  <si>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</si>
  <si>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</si>
  <si>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</si>
  <si>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</si>
  <si>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</si>
  <si>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</si>
  <si>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</si>
  <si>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</si>
  <si>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</si>
  <si>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</si>
  <si>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</si>
  <si>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</si>
  <si>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</si>
  <si>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</si>
  <si>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</si>
  <si>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</si>
  <si>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</si>
  <si>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</si>
  <si>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</si>
  <si>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</si>
  <si>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</si>
  <si>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</si>
  <si>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</si>
  <si>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</si>
  <si>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</si>
  <si>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</si>
  <si>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</si>
  <si>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</si>
  <si>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</si>
  <si>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</si>
  <si>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</si>
  <si>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</si>
  <si>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</si>
  <si>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</si>
  <si>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</si>
  <si>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</si>
  <si>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</si>
  <si>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</si>
  <si>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</si>
  <si>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</si>
  <si>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</si>
  <si>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</si>
  <si>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</si>
  <si>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</si>
  <si>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</si>
  <si>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</si>
  <si>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</si>
  <si>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</si>
  <si>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</si>
  <si>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</si>
  <si>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</si>
  <si>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</si>
  <si>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</si>
  <si>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</si>
  <si>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</si>
  <si>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</si>
  <si>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</si>
  <si>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</si>
  <si>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</si>
  <si>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</si>
  <si>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</si>
  <si>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</si>
  <si>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</si>
  <si>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</si>
  <si>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</si>
  <si>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</si>
  <si>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</si>
  <si>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</si>
  <si>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</si>
  <si>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</si>
  <si>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</si>
  <si>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</si>
  <si>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</si>
  <si>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</si>
  <si>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</si>
  <si>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</si>
  <si>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</si>
  <si>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</si>
  <si>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</si>
  <si>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</si>
  <si>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</si>
  <si>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</si>
  <si>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</si>
  <si>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</si>
  <si>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</si>
  <si>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</si>
  <si>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</si>
  <si>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</si>
  <si>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</si>
  <si>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</si>
  <si>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</si>
  <si>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</si>
  <si>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</si>
  <si>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</si>
  <si>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</si>
  <si>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</si>
  <si>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</si>
  <si>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</si>
  <si>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</si>
  <si>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</si>
  <si>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</si>
  <si>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</si>
  <si>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</si>
  <si>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</si>
  <si>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</si>
  <si>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</si>
  <si>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</si>
  <si>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</si>
  <si>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</si>
  <si>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</si>
  <si>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</si>
  <si>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</si>
  <si>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</si>
  <si>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</si>
  <si>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</si>
  <si>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</si>
  <si>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</si>
  <si>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</si>
  <si>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</si>
  <si>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</si>
  <si>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</si>
  <si>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</si>
  <si>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</si>
  <si>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</si>
  <si>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</si>
  <si>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</si>
  <si>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</si>
  <si>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</si>
  <si>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</si>
  <si>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</si>
  <si>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</si>
  <si>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</si>
  <si>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</si>
  <si>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</si>
  <si>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</si>
  <si>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</si>
  <si>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</si>
  <si>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</si>
  <si>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</si>
  <si>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</si>
  <si>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</si>
  <si>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</si>
  <si>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</si>
  <si>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</si>
  <si>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</si>
  <si>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</si>
  <si>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</si>
  <si>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</si>
  <si>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</si>
  <si>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</si>
  <si>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</si>
  <si>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</si>
  <si>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</si>
  <si>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</si>
  <si>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</si>
  <si>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</si>
  <si>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</si>
  <si>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</si>
  <si>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</si>
  <si>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</si>
  <si>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</si>
  <si>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</si>
  <si>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</si>
  <si>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</si>
  <si>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</si>
  <si>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</si>
  <si>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</si>
  <si>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</si>
  <si>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</si>
  <si>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</si>
  <si>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</si>
  <si>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</si>
  <si>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</si>
  <si>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</si>
  <si>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</si>
  <si>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</si>
  <si>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</si>
  <si>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</si>
  <si>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</si>
  <si>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</si>
  <si>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</si>
  <si>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</si>
  <si>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</si>
  <si>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</si>
  <si>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</si>
  <si>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</si>
  <si>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</si>
  <si>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</si>
  <si>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</si>
  <si>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</si>
  <si>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</si>
  <si>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</si>
  <si>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</si>
  <si>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</si>
  <si>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</si>
  <si>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</si>
  <si>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</si>
  <si>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</si>
  <si>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</si>
  <si>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</si>
  <si>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</si>
  <si>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</si>
  <si>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</si>
  <si>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</si>
  <si>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</si>
  <si>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</si>
  <si>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</si>
  <si>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</si>
  <si>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</si>
  <si>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</si>
  <si>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</si>
  <si>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</si>
  <si>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</si>
  <si>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</si>
  <si>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</si>
  <si>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</si>
  <si>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</si>
  <si>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</si>
  <si>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</si>
  <si>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</si>
  <si>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</si>
  <si>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</si>
  <si>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</si>
  <si>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</si>
  <si>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</si>
  <si>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</si>
  <si>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</si>
  <si>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</si>
  <si>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</si>
  <si>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</si>
  <si>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</si>
  <si>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</si>
  <si>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</si>
  <si>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</si>
  <si>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</si>
  <si>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</si>
  <si>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</si>
  <si>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</si>
  <si>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</si>
  <si>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</si>
  <si>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</si>
  <si>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</si>
  <si>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</si>
  <si>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</si>
  <si>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</si>
  <si>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</si>
  <si>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</si>
  <si>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</si>
  <si>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</si>
  <si>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</si>
  <si>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</si>
  <si>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</si>
  <si>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</si>
  <si>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</si>
  <si>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</si>
  <si>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</si>
  <si>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</si>
  <si>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</si>
  <si>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</si>
  <si>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</si>
  <si>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</si>
  <si>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</si>
  <si>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</si>
  <si>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</si>
  <si>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</si>
  <si>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</si>
  <si>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</si>
  <si>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</si>
  <si>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</si>
  <si>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</si>
  <si>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</si>
  <si>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</si>
  <si>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</si>
  <si>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</si>
  <si>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</si>
  <si>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</si>
  <si>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</si>
  <si>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</si>
  <si>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</si>
  <si>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</si>
  <si>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</si>
  <si>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</si>
  <si>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</si>
  <si>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</si>
  <si>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</si>
  <si>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</si>
  <si>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</si>
  <si>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</si>
  <si>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</si>
  <si>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</si>
  <si>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</si>
  <si>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</si>
  <si>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</si>
  <si>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</si>
  <si>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</si>
  <si>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</si>
  <si>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</si>
  <si>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</si>
  <si>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</si>
  <si>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</si>
  <si>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</si>
  <si>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</si>
  <si>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</si>
  <si>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</si>
  <si>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</si>
  <si>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</si>
  <si>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</si>
  <si>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</si>
  <si>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</si>
  <si>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</si>
  <si>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</si>
  <si>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</si>
  <si>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</si>
  <si>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</si>
  <si>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</si>
  <si>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</si>
  <si>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</si>
  <si>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</si>
  <si>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</si>
  <si>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</si>
  <si>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</si>
  <si>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</si>
  <si>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</si>
  <si>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</si>
  <si>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</si>
  <si>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</si>
  <si>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</si>
  <si>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</si>
  <si>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</si>
  <si>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</si>
  <si>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</si>
  <si>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</si>
  <si>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</si>
  <si>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</si>
  <si>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</si>
  <si>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</si>
  <si>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</si>
  <si>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</si>
  <si>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</si>
  <si>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</si>
  <si>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</si>
  <si>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</si>
  <si>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</si>
  <si>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</si>
  <si>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</si>
  <si>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</si>
  <si>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</si>
  <si>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</si>
  <si>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</si>
  <si>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</si>
  <si>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</si>
  <si>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</si>
  <si>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</si>
  <si>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</si>
  <si>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</si>
  <si>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</si>
  <si>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</si>
  <si>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</si>
  <si>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</si>
  <si>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</si>
  <si>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</si>
  <si>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</si>
  <si>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</si>
  <si>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</si>
  <si>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</si>
  <si>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</si>
  <si>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</si>
  <si>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</si>
  <si>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</si>
  <si>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</si>
  <si>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</si>
  <si>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</si>
  <si>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</si>
  <si>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</si>
  <si>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</si>
  <si>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</si>
  <si>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</si>
  <si>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</si>
  <si>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</si>
  <si>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</si>
  <si>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</si>
  <si>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</si>
  <si>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</si>
  <si>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</si>
  <si>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</si>
  <si>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</si>
  <si>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</si>
  <si>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</si>
  <si>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</si>
  <si>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</si>
  <si>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</si>
  <si>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</si>
  <si>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</si>
  <si>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</si>
  <si>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</si>
  <si>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</si>
  <si>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</si>
  <si>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</si>
  <si>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</si>
  <si>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</si>
  <si>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</si>
  <si>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</si>
  <si>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</si>
  <si>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</si>
  <si>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</si>
  <si>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</si>
  <si>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</si>
  <si>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</si>
  <si>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</si>
  <si>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</si>
  <si>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</si>
  <si>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</si>
  <si>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</si>
  <si>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</si>
  <si>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</si>
  <si>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</si>
  <si>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</si>
  <si>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</si>
  <si>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</si>
  <si>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</si>
  <si>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</si>
  <si>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</si>
  <si>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</si>
  <si>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</si>
  <si>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</si>
  <si>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</si>
  <si>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</si>
  <si>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</si>
  <si>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</si>
  <si>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</si>
  <si>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</si>
  <si>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</si>
  <si>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</si>
  <si>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</si>
  <si>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</si>
  <si>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</si>
  <si>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</si>
  <si>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</si>
  <si>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</si>
  <si>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</si>
  <si>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</si>
  <si>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</si>
  <si>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</si>
  <si>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</si>
  <si>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</si>
  <si>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</si>
  <si>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</si>
  <si>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</si>
  <si>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</si>
  <si>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</si>
  <si>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</si>
  <si>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</si>
  <si>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</si>
  <si>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</si>
  <si>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</si>
  <si>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</si>
  <si>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</si>
  <si>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</si>
  <si>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</si>
  <si>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</si>
  <si>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</si>
  <si>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</si>
  <si>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</si>
  <si>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</si>
  <si>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</si>
  <si>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</si>
  <si>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</si>
  <si>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</si>
  <si>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</si>
  <si>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</si>
  <si>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</si>
  <si>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</si>
  <si>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</si>
  <si>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</si>
  <si>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</si>
  <si>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</si>
  <si>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</si>
  <si>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</si>
  <si>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</si>
  <si>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</si>
  <si>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</si>
  <si>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</si>
  <si>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</si>
  <si>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</si>
  <si>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</si>
  <si>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</si>
  <si>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</si>
  <si>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</si>
  <si>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</si>
  <si>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</si>
  <si>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</si>
  <si>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</si>
  <si>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</si>
  <si>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</si>
  <si>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</si>
  <si>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</si>
  <si>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</si>
  <si>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</si>
  <si>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</si>
  <si>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</si>
  <si>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</si>
  <si>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</si>
  <si>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</si>
  <si>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</si>
  <si>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</si>
  <si>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</si>
  <si>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</si>
  <si>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</si>
  <si>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</si>
  <si>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</si>
  <si>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</si>
  <si>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</si>
  <si>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</si>
  <si>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</si>
  <si>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</si>
  <si>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</si>
  <si>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</si>
  <si>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</si>
  <si>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</si>
  <si>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</si>
  <si>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</si>
  <si>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</si>
  <si>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</si>
  <si>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</si>
  <si>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</si>
  <si>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</si>
  <si>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</si>
  <si>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</si>
  <si>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</si>
  <si>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</si>
  <si>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</si>
  <si>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</si>
  <si>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</si>
  <si>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</si>
  <si>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</si>
  <si>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</si>
  <si>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</si>
  <si>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</si>
  <si>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</si>
  <si>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</si>
  <si>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</si>
  <si>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</si>
  <si>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</si>
  <si>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</si>
  <si>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</si>
  <si>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</si>
  <si>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</si>
  <si>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</si>
  <si>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</si>
  <si>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</si>
  <si>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</si>
  <si>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</si>
  <si>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</si>
  <si>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</si>
  <si>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</si>
  <si>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</si>
  <si>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</si>
  <si>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</si>
  <si>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</si>
  <si>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</si>
  <si>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</si>
  <si>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</si>
  <si>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</si>
  <si>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</si>
  <si>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</si>
  <si>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</si>
  <si>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</si>
  <si>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</si>
  <si>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</si>
  <si>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</si>
  <si>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</si>
  <si>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</si>
  <si>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</si>
  <si>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</si>
  <si>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</si>
  <si>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</si>
  <si>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</si>
  <si>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</si>
  <si>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</si>
  <si>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</si>
  <si>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</si>
  <si>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</si>
  <si>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</si>
  <si>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</si>
  <si>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</si>
  <si>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</si>
  <si>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</si>
  <si>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</si>
  <si>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</si>
  <si>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</si>
  <si>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</si>
  <si>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</si>
  <si>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</si>
  <si>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</si>
  <si>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</si>
  <si>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</si>
  <si>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</si>
  <si>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</si>
  <si>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</si>
  <si>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</si>
  <si>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</si>
  <si>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</si>
  <si>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</si>
  <si>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</si>
  <si>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</si>
  <si>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</si>
  <si>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</si>
  <si>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</si>
  <si>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</si>
  <si>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</si>
  <si>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</si>
  <si>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</si>
  <si>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</si>
  <si>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</si>
  <si>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</si>
  <si>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</si>
  <si>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</si>
  <si>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</si>
  <si>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</si>
  <si>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</si>
  <si>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</si>
  <si>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</si>
  <si>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</si>
  <si>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</si>
  <si>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</si>
  <si>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</si>
  <si>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</si>
  <si>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</si>
  <si>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</si>
  <si>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</si>
  <si>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</si>
  <si>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</si>
  <si>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</si>
  <si>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</si>
  <si>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</si>
  <si>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</si>
  <si>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</si>
  <si>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</si>
  <si>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</si>
  <si>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</si>
  <si>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</si>
  <si>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</si>
  <si>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</si>
  <si>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</si>
  <si>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</si>
  <si>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</si>
  <si>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</si>
  <si>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</si>
  <si>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</si>
  <si>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</si>
  <si>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</si>
  <si>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</si>
  <si>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</si>
  <si>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</si>
  <si>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</si>
  <si>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</si>
  <si>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</si>
  <si>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</si>
  <si>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</si>
  <si>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</si>
  <si>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</si>
  <si>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</si>
  <si>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</si>
  <si>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</si>
  <si>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</si>
  <si>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</si>
  <si>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</si>
  <si>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</si>
  <si>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</si>
  <si>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</si>
  <si>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</si>
  <si>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</si>
  <si>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</si>
  <si>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</si>
  <si>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</si>
  <si>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</si>
  <si>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</si>
  <si>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</si>
  <si>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</si>
  <si>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</si>
  <si>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</si>
  <si>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</si>
  <si>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</si>
  <si>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</si>
  <si>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</si>
  <si>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</si>
  <si>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</si>
  <si>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</si>
  <si>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</si>
  <si>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</si>
  <si>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</si>
  <si>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</si>
  <si>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</si>
  <si>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</si>
  <si>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</si>
  <si>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</si>
  <si>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</si>
  <si>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</si>
  <si>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</si>
  <si>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</si>
  <si>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</si>
  <si>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</si>
  <si>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</si>
  <si>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</si>
  <si>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</si>
  <si>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</si>
  <si>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</si>
  <si>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</si>
  <si>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</si>
  <si>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</si>
  <si>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</si>
  <si>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</si>
  <si>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</si>
  <si>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</si>
  <si>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</si>
  <si>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</si>
  <si>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</si>
  <si>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</si>
  <si>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</si>
  <si>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</si>
  <si>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</si>
  <si>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</si>
  <si>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</si>
  <si>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</si>
  <si>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</si>
  <si>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</si>
  <si>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</si>
  <si>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</si>
  <si>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</si>
  <si>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</si>
  <si>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</si>
  <si>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</si>
  <si>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</si>
  <si>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</si>
  <si>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</si>
  <si>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</si>
  <si>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</si>
  <si>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</si>
  <si>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</si>
  <si>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</si>
  <si>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</si>
  <si>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</si>
  <si>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</si>
  <si>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</si>
  <si>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</si>
  <si>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</si>
  <si>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</si>
  <si>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</si>
  <si>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</si>
  <si>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</si>
  <si>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</si>
  <si>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</si>
  <si>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</si>
  <si>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</si>
  <si>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</si>
  <si>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</si>
  <si>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</si>
  <si>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</si>
  <si>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</si>
  <si>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</si>
  <si>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</si>
  <si>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</si>
  <si>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</si>
  <si>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</si>
  <si>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</si>
  <si>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</si>
  <si>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</si>
  <si>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</si>
  <si>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</si>
  <si>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</si>
  <si>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</si>
  <si>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</si>
  <si>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</si>
  <si>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</si>
  <si>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</si>
  <si>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</si>
  <si>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</si>
  <si>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</si>
  <si>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</si>
  <si>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</si>
  <si>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</si>
  <si>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</si>
  <si>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</si>
  <si>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</si>
  <si>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</si>
  <si>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</si>
  <si>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</si>
  <si>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</si>
  <si>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</si>
  <si>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</si>
  <si>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</si>
  <si>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</si>
  <si>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</si>
  <si>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</si>
  <si>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</si>
  <si>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</si>
  <si>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</si>
  <si>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</si>
  <si>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</si>
  <si>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</si>
  <si>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</si>
  <si>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</si>
  <si>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</si>
  <si>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</si>
  <si>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</si>
  <si>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</si>
  <si>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</si>
  <si>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</si>
  <si>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</si>
  <si>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</si>
  <si>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</si>
  <si>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</si>
  <si>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</si>
  <si>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</si>
  <si>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</si>
  <si>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</si>
  <si>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</si>
  <si>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</si>
  <si>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</si>
  <si>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</si>
  <si>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</si>
  <si>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</si>
  <si>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</si>
  <si>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</si>
  <si>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</si>
  <si>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</si>
  <si>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</si>
  <si>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</si>
  <si>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</si>
  <si>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</si>
  <si>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</si>
  <si>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</si>
  <si>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</si>
  <si>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</si>
  <si>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</si>
  <si>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</si>
  <si>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</si>
  <si>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</si>
  <si>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</si>
  <si>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</si>
  <si>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</si>
  <si>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</si>
  <si>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</si>
  <si>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</si>
  <si>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</si>
  <si>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</si>
  <si>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</si>
  <si>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</si>
  <si>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</si>
  <si>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</si>
  <si>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</si>
  <si>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</si>
  <si>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</si>
  <si>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</si>
  <si>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</si>
  <si>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</si>
  <si>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</si>
  <si>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</si>
  <si>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</si>
  <si>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</si>
  <si>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</si>
  <si>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</si>
  <si>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</si>
  <si>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</si>
  <si>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</si>
  <si>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</si>
  <si>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</si>
  <si>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</si>
  <si>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</si>
  <si>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</si>
  <si>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</si>
  <si>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</si>
  <si>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</si>
  <si>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</si>
  <si>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</si>
  <si>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</si>
  <si>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</si>
  <si>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</si>
  <si>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</si>
  <si>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</si>
  <si>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</si>
  <si>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</si>
  <si>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</si>
  <si>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</si>
  <si>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</si>
  <si>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</si>
  <si>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</si>
  <si>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</si>
  <si>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</si>
  <si>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</si>
  <si>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</si>
  <si>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</si>
  <si>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</si>
  <si>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</si>
  <si>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</si>
  <si>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</si>
  <si>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</si>
  <si>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</si>
  <si>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</si>
  <si>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</si>
  <si>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</si>
  <si>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</si>
  <si>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</si>
  <si>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</si>
  <si>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</si>
  <si>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</si>
  <si>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</si>
  <si>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</si>
  <si>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</si>
  <si>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</si>
  <si>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</si>
  <si>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</si>
  <si>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</si>
  <si>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</si>
  <si>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</si>
  <si>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</si>
  <si>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</si>
  <si>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</si>
  <si>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</si>
  <si>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</si>
  <si>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</si>
  <si>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</si>
  <si>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</si>
  <si>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</si>
  <si>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</si>
  <si>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</si>
  <si>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</si>
  <si>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</si>
  <si>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</si>
  <si>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</si>
  <si>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</si>
  <si>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</si>
  <si>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</si>
  <si>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</si>
  <si>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</si>
  <si>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</si>
  <si>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</si>
  <si>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</si>
  <si>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</si>
  <si>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</si>
  <si>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</si>
  <si>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</si>
  <si>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</si>
  <si>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</si>
  <si>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</si>
  <si>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</si>
  <si>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</si>
  <si>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</si>
  <si>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</si>
  <si>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</si>
  <si>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</si>
  <si>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</si>
  <si>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</si>
  <si>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</si>
  <si>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</si>
  <si>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</si>
  <si>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</si>
  <si>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</si>
  <si>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</si>
  <si>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</si>
  <si>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</si>
  <si>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</si>
  <si>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</si>
  <si>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</si>
  <si>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</si>
  <si>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</si>
  <si>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</si>
  <si>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</si>
  <si>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</si>
  <si>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</si>
  <si>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</si>
  <si>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</si>
  <si>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</si>
  <si>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</si>
  <si>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</si>
  <si>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</si>
  <si>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</si>
  <si>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</si>
  <si>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</si>
  <si>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</si>
  <si>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</si>
  <si>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</si>
  <si>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</si>
  <si>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</si>
  <si>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</si>
  <si>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</si>
  <si>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</si>
  <si>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</si>
  <si>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</si>
  <si>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</si>
  <si>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</si>
  <si>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</si>
  <si>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</si>
  <si>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</si>
  <si>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</si>
  <si>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</si>
  <si>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</si>
  <si>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</si>
  <si>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</si>
  <si>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</si>
  <si>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</si>
  <si>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</si>
  <si>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</si>
  <si>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</si>
  <si>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</si>
  <si>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</si>
  <si>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</si>
  <si>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</si>
  <si>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</si>
  <si>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</si>
  <si>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</si>
  <si>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</si>
  <si>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</si>
  <si>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</si>
  <si>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</si>
  <si>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</si>
  <si>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</si>
  <si>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</si>
  <si>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</si>
  <si>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</si>
  <si>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</si>
  <si>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</si>
  <si>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</si>
  <si>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</si>
  <si>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</si>
  <si>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</si>
  <si>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</si>
  <si>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</si>
  <si>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</si>
  <si>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</si>
  <si>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</si>
  <si>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</si>
  <si>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</si>
  <si>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</si>
  <si>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</si>
  <si>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</si>
  <si>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</si>
  <si>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</si>
  <si>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</si>
  <si>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</si>
  <si>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</si>
  <si>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</si>
  <si>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</si>
  <si>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</si>
  <si>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</si>
  <si>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</si>
  <si>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</si>
  <si>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</si>
  <si>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</si>
  <si>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</si>
  <si>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</si>
  <si>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</si>
  <si>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</si>
  <si>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</si>
  <si>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</si>
  <si>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</si>
  <si>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</si>
  <si>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</si>
  <si>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</si>
  <si>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</si>
  <si>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</si>
  <si>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</si>
  <si>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</si>
  <si>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</si>
  <si>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</si>
  <si>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</si>
  <si>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</si>
  <si>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</si>
  <si>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</si>
  <si>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</si>
  <si>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</si>
  <si>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</si>
  <si>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</si>
  <si>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</si>
  <si>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</si>
  <si>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</si>
  <si>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</si>
  <si>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</si>
  <si>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</si>
  <si>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</si>
  <si>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</si>
  <si>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</si>
  <si>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</si>
  <si>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</si>
  <si>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</si>
  <si>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</si>
  <si>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</si>
  <si>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</si>
  <si>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</si>
  <si>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</si>
  <si>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</si>
  <si>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</si>
  <si>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</si>
  <si>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</si>
  <si>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</si>
  <si>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</si>
  <si>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</si>
  <si>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</si>
  <si>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</si>
  <si>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</si>
  <si>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</si>
  <si>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</si>
  <si>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</si>
  <si>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</si>
  <si>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</si>
  <si>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</si>
  <si>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</si>
  <si>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</si>
  <si>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</si>
  <si>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</si>
  <si>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</si>
  <si>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</si>
  <si>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</si>
  <si>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</si>
  <si>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</si>
  <si>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</si>
  <si>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</si>
  <si>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</si>
  <si>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</si>
  <si>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</si>
  <si>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</si>
  <si>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</si>
  <si>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</si>
  <si>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</si>
  <si>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</si>
  <si>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</si>
  <si>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</si>
  <si>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</si>
  <si>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</si>
  <si>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</si>
  <si>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</si>
  <si>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</si>
  <si>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</si>
  <si>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</si>
  <si>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</si>
  <si>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</si>
  <si>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</si>
  <si>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</si>
  <si>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</si>
  <si>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</si>
  <si>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</si>
  <si>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</si>
  <si>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</si>
  <si>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</si>
  <si>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</si>
  <si>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</si>
  <si>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</si>
  <si>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</si>
  <si>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</si>
  <si>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</si>
  <si>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</si>
  <si>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</si>
  <si>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</si>
  <si>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</si>
  <si>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</si>
  <si>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</si>
  <si>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</si>
  <si>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</si>
  <si>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</si>
  <si>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</si>
  <si>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</si>
  <si>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</si>
  <si>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</si>
  <si>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</si>
  <si>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</si>
  <si>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</si>
  <si>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</si>
  <si>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</si>
  <si>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</si>
  <si>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</si>
  <si>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</si>
  <si>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</si>
  <si>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</si>
  <si>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</si>
  <si>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</si>
  <si>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</si>
  <si>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</si>
  <si>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</si>
  <si>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</si>
  <si>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</si>
  <si>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</si>
  <si>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</si>
  <si>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</si>
  <si>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</si>
  <si>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</si>
  <si>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</si>
  <si>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</si>
  <si>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</si>
  <si>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</si>
  <si>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</si>
  <si>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</si>
  <si>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</si>
  <si>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</si>
  <si>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</si>
  <si>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</si>
  <si>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</si>
  <si>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</si>
  <si>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</si>
  <si>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</si>
  <si>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</si>
  <si>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</si>
  <si>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</si>
  <si>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</si>
  <si>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</si>
  <si>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</si>
  <si>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</si>
  <si>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</si>
  <si>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</si>
  <si>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</si>
  <si>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</si>
  <si>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</si>
  <si>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</si>
  <si>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</si>
  <si>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</si>
  <si>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</si>
  <si>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</si>
  <si>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</si>
  <si>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</si>
  <si>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</si>
  <si>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</si>
  <si>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</si>
  <si>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</si>
  <si>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</si>
  <si>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</si>
  <si>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</si>
  <si>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</si>
  <si>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</si>
  <si>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</si>
  <si>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</si>
  <si>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</si>
  <si>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</si>
  <si>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</si>
  <si>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</si>
  <si>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</si>
  <si>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</si>
  <si>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</si>
  <si>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</si>
  <si>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</si>
  <si>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</si>
  <si>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</si>
  <si>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</si>
  <si>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</si>
  <si>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</si>
  <si>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</si>
  <si>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</si>
  <si>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</si>
  <si>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</si>
  <si>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</si>
  <si>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</si>
  <si>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</si>
  <si>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</si>
  <si>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</si>
  <si>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</si>
  <si>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</si>
  <si>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</si>
  <si>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</si>
  <si>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</si>
  <si>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</si>
  <si>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</si>
  <si>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</si>
  <si>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</si>
  <si>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</si>
  <si>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</si>
  <si>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</si>
  <si>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</si>
  <si>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</si>
  <si>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</si>
  <si>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</si>
  <si>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</si>
  <si>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</si>
  <si>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</si>
  <si>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</si>
  <si>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</si>
  <si>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</si>
  <si>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</si>
  <si>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</si>
  <si>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</si>
  <si>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</si>
  <si>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</si>
  <si>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</si>
  <si>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</si>
  <si>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</si>
  <si>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</si>
  <si>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</si>
  <si>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</si>
  <si>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</si>
  <si>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</si>
  <si>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</si>
  <si>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</si>
  <si>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</si>
  <si>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</si>
  <si>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</si>
  <si>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</si>
  <si>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</si>
  <si>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</si>
  <si>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</si>
  <si>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</si>
  <si>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</si>
  <si>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</si>
  <si>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</si>
  <si>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</si>
  <si>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</si>
  <si>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</si>
  <si>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</si>
  <si>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</si>
  <si>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</si>
  <si>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</si>
  <si>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</si>
  <si>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</si>
  <si>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</si>
  <si>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</si>
  <si>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</si>
  <si>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</si>
  <si>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</si>
  <si>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</si>
  <si>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</si>
  <si>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</si>
  <si>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</si>
  <si>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</si>
  <si>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</si>
  <si>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</si>
  <si>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</si>
  <si>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</si>
  <si>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</si>
  <si>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</si>
  <si>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</si>
  <si>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</si>
  <si>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</si>
  <si>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</si>
  <si>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</si>
  <si>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</si>
  <si>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</si>
  <si>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</si>
  <si>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</si>
  <si>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</si>
  <si>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</si>
  <si>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</si>
  <si>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</si>
  <si>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</si>
  <si>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</si>
  <si>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</si>
  <si>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</si>
  <si>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</si>
  <si>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</si>
  <si>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</si>
  <si>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</si>
  <si>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</si>
  <si>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</si>
  <si>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</si>
  <si>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</si>
  <si>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</si>
  <si>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</si>
  <si>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</si>
  <si>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</si>
  <si>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</si>
  <si>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</si>
  <si>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</si>
  <si>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</si>
  <si>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</si>
  <si>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</si>
  <si>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</si>
  <si>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</si>
  <si>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</si>
  <si>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</si>
  <si>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</si>
  <si>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</si>
  <si>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</si>
  <si>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</si>
  <si>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</si>
  <si>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</si>
  <si>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</si>
  <si>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</si>
  <si>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</si>
  <si>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</si>
  <si>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</si>
  <si>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</si>
  <si>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</si>
  <si>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</si>
  <si>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</si>
  <si>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</si>
  <si>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</si>
  <si>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</si>
  <si>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</si>
  <si>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</si>
  <si>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</si>
  <si>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</si>
  <si>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</si>
  <si>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</si>
  <si>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</si>
  <si>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</si>
  <si>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</si>
  <si>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</si>
  <si>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</si>
  <si>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</si>
  <si>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</si>
  <si>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</si>
  <si>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</si>
  <si>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</si>
  <si>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</si>
  <si>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</si>
  <si>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</si>
  <si>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</si>
  <si>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</si>
  <si>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</si>
  <si>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</si>
  <si>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</si>
  <si>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</si>
  <si>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</si>
  <si>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</si>
  <si>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</si>
  <si>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</si>
  <si>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</si>
  <si>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</si>
  <si>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</si>
  <si>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</si>
  <si>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</si>
  <si>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</si>
  <si>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</si>
  <si>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</si>
  <si>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</si>
  <si>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</si>
  <si>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</si>
  <si>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</si>
  <si>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</si>
  <si>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</si>
  <si>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</si>
  <si>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</si>
  <si>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</si>
  <si>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</si>
  <si>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</si>
  <si>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</si>
  <si>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</si>
  <si>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</si>
  <si>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</si>
  <si>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</si>
  <si>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</si>
  <si>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</si>
  <si>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</si>
  <si>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</si>
  <si>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</si>
  <si>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</si>
  <si>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</si>
  <si>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</si>
  <si>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</si>
  <si>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</si>
  <si>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</si>
  <si>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</si>
  <si>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</si>
  <si>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</si>
  <si>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</si>
  <si>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</si>
  <si>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</si>
  <si>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</si>
  <si>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</si>
  <si>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</si>
  <si>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</si>
  <si>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</si>
  <si>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</si>
  <si>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</si>
  <si>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</si>
  <si>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</si>
  <si>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</si>
  <si>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</si>
  <si>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</si>
  <si>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</si>
  <si>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</si>
  <si>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</si>
  <si>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</si>
  <si>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</si>
  <si>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</si>
  <si>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</si>
  <si>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</si>
  <si>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</si>
  <si>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</si>
  <si>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</si>
  <si>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</si>
  <si>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</si>
  <si>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</si>
  <si>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</si>
  <si>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</si>
  <si>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</si>
  <si>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</si>
  <si>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</si>
  <si>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</si>
  <si>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</si>
  <si>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</si>
  <si>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</si>
  <si>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</si>
  <si>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</si>
  <si>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</si>
  <si>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</si>
  <si>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</si>
  <si>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</si>
  <si>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</si>
  <si>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</si>
  <si>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</si>
  <si>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</si>
  <si>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</si>
  <si>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</si>
  <si>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</si>
  <si>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</si>
  <si>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</si>
  <si>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</si>
  <si>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</si>
  <si>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</si>
  <si>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</si>
  <si>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</si>
  <si>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</si>
  <si>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</si>
  <si>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</si>
  <si>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</si>
  <si>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</si>
  <si>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</si>
  <si>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</si>
  <si>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</si>
  <si>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</si>
  <si>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</si>
  <si>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</si>
  <si>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</si>
  <si>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</si>
  <si>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</si>
  <si>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</si>
  <si>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</si>
  <si>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</si>
  <si>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</si>
  <si>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</si>
  <si>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</si>
  <si>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</si>
  <si>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</si>
  <si>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</si>
  <si>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</si>
  <si>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</si>
  <si>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</si>
  <si>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</si>
  <si>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</si>
  <si>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</si>
  <si>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</si>
  <si>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</si>
  <si>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</si>
  <si>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</si>
  <si>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</si>
  <si>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</si>
  <si>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</si>
  <si>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</si>
  <si>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</si>
  <si>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</si>
  <si>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</si>
  <si>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</si>
  <si>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</si>
  <si>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</si>
  <si>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</si>
  <si>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</si>
  <si>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</si>
  <si>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</si>
  <si>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</si>
  <si>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</si>
  <si>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</si>
  <si>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</si>
  <si>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</si>
  <si>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</si>
  <si>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</si>
  <si>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</si>
  <si>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</si>
  <si>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</si>
  <si>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</si>
  <si>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</si>
  <si>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</si>
  <si>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</si>
  <si>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</si>
  <si>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</si>
  <si>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</si>
  <si>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</si>
  <si>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</si>
  <si>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</si>
  <si>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</si>
  <si>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</si>
  <si>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</si>
  <si>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</si>
  <si>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</si>
  <si>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</si>
  <si>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</si>
  <si>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</si>
  <si>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</si>
  <si>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</si>
  <si>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</si>
  <si>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</si>
  <si>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</si>
  <si>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</si>
  <si>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</si>
  <si>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</si>
  <si>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</si>
  <si>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</si>
  <si>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</si>
  <si>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</si>
  <si>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</si>
  <si>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</si>
  <si>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</si>
  <si>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</si>
  <si>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</si>
  <si>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</si>
  <si>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</si>
  <si>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</si>
  <si>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</si>
  <si>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</si>
  <si>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</si>
  <si>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</si>
  <si>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</si>
  <si>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</si>
  <si>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</si>
  <si>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</si>
  <si>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</si>
  <si>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</si>
  <si>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</si>
  <si>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</si>
  <si>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</si>
  <si>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</si>
  <si>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</si>
  <si>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</si>
  <si>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</si>
  <si>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</si>
  <si>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</si>
  <si>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</si>
  <si>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</si>
  <si>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</si>
  <si>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</si>
  <si>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</si>
  <si>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</si>
  <si>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</si>
  <si>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</si>
  <si>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</si>
  <si>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</si>
  <si>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</si>
  <si>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</si>
  <si>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</si>
  <si>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</si>
  <si>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</si>
  <si>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</si>
  <si>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</si>
  <si>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</si>
  <si>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</si>
  <si>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</si>
  <si>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</si>
  <si>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</si>
  <si>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</si>
  <si>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</si>
  <si>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</si>
  <si>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</si>
  <si>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</si>
  <si>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</si>
  <si>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</si>
  <si>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</si>
  <si>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</si>
  <si>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</si>
  <si>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</si>
  <si>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</si>
  <si>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</si>
  <si>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</si>
  <si>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</si>
  <si>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</si>
  <si>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</si>
  <si>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</si>
  <si>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</si>
  <si>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</si>
  <si>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</si>
  <si>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</si>
  <si>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</si>
  <si>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</si>
  <si>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</si>
  <si>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</si>
  <si>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</si>
  <si>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</si>
  <si>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</si>
  <si>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</si>
  <si>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</si>
  <si>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</si>
  <si>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</si>
  <si>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</si>
  <si>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</si>
  <si>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</si>
  <si>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</si>
  <si>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</si>
  <si>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</si>
  <si>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</si>
  <si>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</si>
  <si>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</si>
  <si>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</si>
  <si>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</si>
  <si>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</si>
  <si>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</si>
  <si>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</si>
  <si>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</si>
  <si>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</si>
  <si>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</si>
  <si>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</si>
  <si>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</si>
  <si>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</si>
  <si>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</si>
  <si>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</si>
  <si>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</si>
  <si>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</si>
  <si>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</si>
  <si>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</si>
  <si>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</si>
  <si>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</si>
  <si>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</si>
  <si>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</si>
  <si>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</si>
  <si>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</si>
  <si>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</si>
  <si>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</si>
  <si>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</si>
  <si>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</si>
  <si>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</si>
  <si>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</si>
  <si>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</si>
  <si>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</si>
  <si>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</si>
  <si>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</si>
  <si>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</si>
  <si>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</si>
  <si>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</si>
  <si>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</si>
  <si>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</si>
  <si>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</si>
  <si>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</si>
  <si>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</si>
  <si>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</si>
  <si>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</si>
  <si>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</si>
  <si>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</si>
  <si>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</si>
  <si>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</si>
  <si>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</si>
  <si>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</si>
  <si>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</si>
  <si>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</si>
  <si>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</si>
  <si>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</si>
  <si>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</si>
  <si>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</si>
  <si>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</si>
  <si>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</si>
  <si>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</si>
  <si>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</si>
  <si>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</si>
  <si>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</si>
  <si>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</si>
  <si>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</si>
  <si>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</si>
  <si>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</si>
  <si>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</si>
  <si>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</si>
  <si>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</si>
  <si>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</si>
  <si>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</si>
  <si>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</si>
  <si>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</si>
  <si>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</si>
  <si>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</si>
  <si>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</si>
  <si>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</si>
  <si>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</si>
  <si>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</si>
  <si>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</si>
  <si>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</si>
  <si>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</si>
  <si>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</si>
  <si>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</si>
  <si>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</si>
  <si>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</si>
  <si>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</si>
  <si>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</si>
  <si>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</si>
  <si>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</si>
  <si>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</si>
  <si>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</si>
  <si>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</si>
  <si>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</si>
  <si>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</si>
  <si>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</si>
  <si>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</si>
  <si>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</si>
  <si>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</si>
  <si>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</si>
  <si>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</si>
  <si>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</si>
  <si>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</si>
  <si>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</si>
  <si>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</si>
  <si>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</si>
  <si>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</si>
  <si>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</si>
  <si>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</si>
  <si>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</si>
  <si>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</si>
  <si>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</si>
  <si>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</si>
  <si>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</si>
  <si>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</si>
  <si>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</si>
  <si>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</si>
  <si>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</si>
  <si>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</si>
  <si>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</si>
  <si>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</si>
  <si>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</si>
  <si>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</si>
  <si>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</si>
  <si>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</si>
  <si>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</si>
  <si>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</si>
  <si>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</si>
  <si>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</si>
  <si>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</si>
  <si>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</si>
  <si>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</si>
  <si>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</si>
  <si>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</si>
  <si>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</si>
  <si>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</si>
  <si>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</si>
  <si>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</si>
  <si>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</si>
  <si>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</si>
  <si>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</si>
  <si>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</si>
  <si>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</si>
  <si>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</si>
  <si>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</si>
  <si>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</si>
  <si>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</si>
  <si>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</si>
  <si>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</si>
  <si>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</si>
  <si>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</si>
  <si>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</si>
  <si>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</si>
  <si>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</si>
  <si>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</si>
  <si>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</si>
  <si>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</si>
  <si>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</si>
  <si>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</si>
  <si>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</si>
  <si>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</si>
  <si>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</si>
  <si>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</si>
  <si>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</si>
  <si>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</si>
  <si>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</si>
  <si>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</si>
  <si>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</si>
  <si>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</si>
  <si>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</si>
  <si>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</si>
  <si>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</si>
  <si>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</si>
  <si>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</si>
  <si>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</si>
  <si>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</si>
  <si>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</si>
  <si>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</si>
  <si>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</si>
  <si>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</si>
  <si>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</si>
  <si>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</si>
  <si>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</si>
  <si>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</si>
  <si>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</si>
  <si>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</si>
  <si>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</si>
  <si>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</si>
  <si>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</si>
  <si>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</si>
  <si>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</si>
  <si>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</si>
  <si>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</si>
  <si>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</si>
  <si>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</si>
  <si>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</si>
  <si>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</si>
  <si>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</si>
  <si>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</si>
  <si>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</si>
  <si>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</si>
  <si>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</si>
  <si>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</si>
  <si>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</si>
  <si>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</si>
  <si>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</si>
  <si>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</si>
  <si>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</si>
  <si>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</si>
  <si>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</si>
  <si>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</si>
  <si>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</si>
  <si>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</si>
  <si>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</si>
  <si>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</si>
  <si>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</si>
  <si>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</si>
  <si>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</si>
  <si>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</si>
  <si>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</si>
  <si>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</si>
  <si>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</si>
  <si>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</si>
  <si>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</si>
  <si>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</si>
  <si>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</si>
  <si>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</si>
  <si>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</si>
  <si>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</si>
  <si>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</si>
  <si>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</si>
  <si>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</si>
  <si>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</si>
  <si>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</si>
  <si>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</si>
  <si>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</si>
  <si>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</si>
  <si>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</si>
  <si>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</si>
  <si>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</si>
  <si>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</si>
  <si>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</si>
  <si>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</si>
  <si>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</si>
  <si>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</si>
  <si>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</si>
  <si>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</si>
  <si>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</si>
  <si>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</si>
  <si>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</si>
  <si>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</si>
  <si>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</si>
  <si>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</si>
  <si>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</si>
  <si>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</si>
  <si>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</si>
  <si>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</si>
  <si>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</si>
  <si>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</si>
  <si>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</si>
  <si>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</si>
  <si>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</si>
  <si>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</si>
  <si>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</si>
  <si>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</si>
  <si>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</si>
  <si>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</si>
  <si>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</si>
  <si>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</si>
  <si>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</si>
  <si>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</si>
  <si>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</si>
  <si>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</si>
  <si>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</si>
  <si>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</si>
  <si>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</si>
  <si>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</si>
  <si>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</si>
  <si>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</si>
  <si>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</si>
  <si>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</si>
  <si>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</si>
  <si>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</si>
  <si>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</si>
  <si>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</si>
  <si>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</si>
  <si>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</si>
  <si>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</si>
  <si>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</si>
  <si>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</si>
  <si>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</si>
  <si>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</si>
  <si>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</si>
  <si>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</si>
  <si>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</si>
  <si>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</si>
  <si>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</si>
  <si>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</si>
  <si>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</si>
  <si>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</si>
  <si>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</si>
  <si>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</si>
  <si>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</si>
  <si>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</si>
  <si>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</si>
  <si>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</si>
  <si>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</si>
  <si>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</si>
  <si>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</si>
  <si>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</si>
  <si>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</si>
  <si>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</si>
  <si>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</si>
  <si>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</si>
  <si>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</si>
  <si>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</si>
  <si>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</si>
  <si>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</si>
  <si>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</si>
  <si>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</si>
  <si>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</si>
  <si>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</si>
  <si>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</si>
  <si>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</si>
  <si>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</si>
  <si>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</si>
  <si>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</si>
  <si>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</si>
  <si>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</si>
  <si>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</si>
  <si>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</si>
  <si>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</si>
  <si>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</si>
  <si>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</si>
  <si>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</si>
  <si>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</si>
  <si>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</si>
  <si>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</si>
  <si>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</si>
  <si>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</si>
  <si>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</si>
  <si>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</si>
  <si>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</si>
  <si>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</si>
  <si>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</si>
  <si>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</si>
  <si>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</si>
  <si>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</si>
  <si>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</si>
  <si>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</si>
  <si>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</si>
  <si>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</si>
  <si>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</si>
  <si>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</si>
  <si>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</si>
  <si>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</si>
  <si>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</si>
  <si>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</si>
  <si>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</si>
  <si>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</si>
  <si>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</si>
  <si>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</si>
  <si>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</si>
  <si>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</si>
  <si>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</si>
  <si>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</si>
  <si>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</si>
  <si>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</si>
  <si>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</si>
  <si>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</si>
  <si>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</si>
  <si>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</si>
  <si>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</si>
  <si>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</si>
  <si>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</si>
  <si>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</si>
  <si>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</si>
  <si>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</si>
  <si>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</si>
  <si>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</si>
  <si>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</si>
  <si>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</si>
  <si>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</si>
  <si>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</si>
  <si>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</si>
  <si>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</si>
  <si>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</si>
  <si>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</si>
  <si>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</si>
  <si>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</si>
  <si>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</si>
  <si>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</si>
  <si>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</si>
  <si>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</si>
  <si>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</si>
  <si>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</si>
  <si>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</si>
  <si>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</si>
  <si>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</si>
  <si>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</si>
  <si>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</si>
  <si>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</si>
  <si>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</si>
  <si>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</si>
  <si>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</si>
  <si>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</si>
  <si>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</si>
  <si>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</si>
  <si>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</si>
  <si>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</si>
  <si>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</si>
  <si>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</si>
  <si>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</si>
  <si>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</si>
  <si>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</si>
  <si>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</si>
  <si>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</si>
  <si>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</si>
  <si>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</si>
  <si>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</si>
  <si>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</si>
  <si>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</si>
  <si>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</si>
  <si>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</si>
  <si>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</si>
  <si>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</si>
  <si>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</si>
  <si>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</si>
  <si>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</si>
  <si>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</si>
  <si>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</si>
  <si>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</si>
  <si>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</si>
  <si>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</si>
  <si>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</si>
  <si>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</si>
  <si>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</si>
  <si>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</si>
  <si>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</si>
  <si>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</si>
  <si>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</si>
  <si>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</si>
  <si>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</si>
  <si>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</si>
  <si>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</si>
  <si>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</si>
  <si>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</si>
  <si>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</si>
  <si>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</si>
  <si>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</si>
  <si>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</si>
  <si>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</si>
  <si>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</si>
  <si>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</si>
  <si>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</si>
  <si>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</si>
  <si>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</si>
  <si>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</si>
  <si>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</si>
  <si>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</si>
  <si>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</si>
  <si>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</si>
  <si>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</si>
  <si>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</si>
  <si>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</si>
  <si>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</si>
  <si>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</si>
  <si>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</si>
  <si>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</si>
  <si>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</si>
  <si>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</si>
  <si>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</si>
  <si>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</si>
  <si>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</si>
  <si>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</si>
  <si>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</si>
  <si>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</si>
  <si>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</si>
  <si>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</si>
  <si>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</si>
  <si>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</si>
  <si>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</si>
  <si>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</si>
  <si>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</si>
  <si>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</si>
  <si>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</si>
  <si>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</si>
  <si>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</si>
  <si>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</si>
  <si>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</si>
  <si>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</si>
  <si>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</si>
  <si>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</si>
  <si>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</si>
  <si>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</si>
  <si>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</si>
  <si>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</si>
  <si>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</si>
  <si>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</si>
  <si>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</si>
  <si>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</si>
  <si>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</si>
  <si>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</si>
  <si>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</si>
  <si>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</si>
  <si>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</si>
  <si>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</si>
  <si>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</si>
  <si>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</si>
  <si>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</si>
  <si>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</si>
  <si>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</si>
  <si>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</si>
  <si>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</si>
  <si>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</si>
  <si>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</si>
  <si>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</si>
  <si>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</si>
  <si>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</si>
  <si>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</si>
  <si>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</si>
  <si>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</si>
  <si>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</si>
  <si>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</si>
  <si>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</si>
  <si>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</si>
  <si>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</si>
  <si>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</si>
  <si>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</si>
  <si>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</si>
  <si>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</si>
  <si>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</si>
  <si>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</si>
  <si>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</si>
  <si>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</si>
  <si>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</si>
  <si>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</si>
  <si>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</si>
  <si>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</si>
  <si>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</si>
  <si>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</si>
  <si>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</si>
  <si>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</si>
  <si>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</si>
  <si>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</si>
  <si>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</si>
  <si>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</si>
  <si>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</si>
  <si>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</si>
  <si>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</si>
  <si>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</si>
  <si>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</si>
  <si>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</si>
  <si>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</si>
  <si>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</si>
  <si>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</si>
  <si>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</si>
  <si>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</si>
  <si>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</si>
  <si>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</si>
  <si>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</si>
  <si>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</si>
  <si>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</si>
  <si>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</si>
  <si>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</si>
  <si>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</si>
  <si>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</si>
  <si>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</si>
  <si>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</si>
  <si>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</si>
  <si>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</si>
  <si>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</si>
  <si>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</si>
  <si>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</si>
  <si>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</si>
  <si>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</si>
  <si>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</si>
  <si>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</si>
  <si>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</si>
  <si>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</si>
  <si>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</si>
  <si>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</si>
  <si>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</si>
  <si>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</si>
  <si>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</si>
  <si>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</si>
  <si>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</si>
  <si>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</si>
  <si>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</si>
  <si>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</si>
  <si>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</si>
  <si>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</si>
  <si>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</si>
  <si>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</si>
  <si>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</si>
  <si>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</si>
  <si>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</si>
  <si>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</si>
  <si>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</si>
  <si>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</si>
  <si>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</si>
  <si>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</si>
  <si>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</si>
  <si>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</si>
  <si>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</si>
  <si>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</si>
  <si>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</si>
  <si>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</si>
  <si>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</si>
  <si>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</si>
  <si>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</si>
  <si>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</si>
  <si>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</si>
  <si>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</si>
  <si>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</si>
  <si>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</si>
  <si>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</si>
  <si>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</si>
  <si>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</si>
  <si>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</si>
  <si>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</si>
  <si>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</si>
  <si>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</si>
  <si>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</si>
  <si>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</si>
  <si>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</si>
  <si>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</si>
  <si>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</si>
  <si>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</si>
  <si>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</si>
  <si>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</si>
  <si>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</si>
  <si>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</si>
  <si>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</si>
  <si>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</si>
  <si>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</si>
  <si>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</si>
  <si>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</si>
  <si>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</si>
  <si>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</si>
  <si>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</si>
  <si>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</si>
  <si>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</si>
  <si>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</si>
  <si>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</si>
  <si>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</si>
  <si>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</si>
  <si>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</si>
  <si>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</si>
  <si>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</si>
  <si>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</si>
  <si>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</si>
  <si>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</si>
  <si>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</si>
  <si>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</si>
  <si>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</si>
  <si>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</si>
  <si>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</si>
  <si>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</si>
  <si>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</si>
  <si>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</si>
  <si>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</si>
  <si>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</si>
  <si>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</si>
  <si>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</si>
  <si>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</si>
  <si>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</si>
  <si>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</si>
  <si>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</si>
  <si>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</si>
  <si>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</si>
  <si>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</si>
  <si>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</si>
  <si>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</si>
  <si>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</si>
  <si>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</si>
  <si>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</si>
  <si>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</si>
  <si>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</si>
  <si>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</si>
  <si>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</si>
  <si>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</si>
  <si>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</si>
  <si>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</si>
  <si>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</si>
  <si>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</si>
  <si>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</si>
  <si>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</si>
  <si>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</si>
  <si>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</si>
  <si>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</si>
  <si>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</si>
  <si>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</si>
  <si>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</si>
  <si>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</si>
  <si>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</si>
  <si>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</si>
  <si>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</si>
  <si>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</si>
  <si>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</si>
  <si>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</si>
  <si>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</si>
  <si>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</si>
  <si>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</si>
  <si>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</si>
  <si>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</si>
  <si>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</si>
  <si>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</si>
  <si>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</si>
  <si>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</si>
  <si>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</si>
  <si>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</si>
  <si>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</si>
  <si>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</si>
  <si>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</si>
  <si>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</si>
  <si>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</si>
  <si>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</si>
  <si>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</si>
  <si>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</si>
  <si>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</si>
  <si>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</si>
  <si>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</si>
  <si>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</si>
  <si>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</si>
  <si>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</si>
  <si>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</si>
  <si>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</si>
  <si>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</si>
  <si>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</si>
  <si>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</si>
  <si>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</si>
  <si>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</si>
  <si>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</si>
  <si>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</si>
  <si>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</si>
  <si>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</si>
  <si>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</si>
  <si>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</si>
  <si>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</si>
  <si>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</si>
  <si>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</si>
  <si>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</si>
  <si>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</si>
  <si>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</si>
  <si>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</si>
  <si>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</si>
  <si>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</si>
  <si>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</si>
  <si>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</si>
  <si>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</si>
  <si>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</si>
  <si>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</si>
  <si>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</si>
  <si>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</si>
  <si>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</si>
  <si>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</si>
  <si>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</si>
  <si>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</si>
  <si>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</si>
  <si>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</si>
  <si>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</si>
  <si>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</si>
  <si>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</si>
  <si>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</si>
  <si>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</si>
  <si>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</si>
  <si>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</si>
  <si>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</si>
  <si>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</si>
  <si>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</si>
  <si>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</si>
  <si>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</si>
  <si>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</si>
  <si>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</si>
  <si>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</si>
  <si>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</si>
  <si>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</si>
  <si>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</si>
  <si>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</si>
  <si>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</si>
  <si>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</si>
  <si>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</si>
  <si>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</si>
  <si>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</si>
  <si>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</si>
  <si>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</si>
  <si>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</si>
  <si>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</si>
  <si>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</si>
  <si>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</si>
  <si>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</si>
  <si>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</si>
  <si>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</si>
  <si>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</si>
  <si>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</si>
  <si>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</si>
  <si>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</si>
  <si>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</si>
  <si>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</si>
  <si>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</si>
  <si>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</si>
  <si>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</si>
  <si>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</si>
  <si>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</si>
  <si>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</si>
  <si>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</si>
  <si>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</si>
  <si>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</si>
  <si>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</si>
  <si>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</si>
  <si>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</si>
  <si>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</si>
  <si>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</si>
  <si>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</si>
  <si>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</si>
  <si>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</si>
  <si>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</si>
  <si>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</si>
  <si>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</si>
  <si>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</si>
  <si>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</si>
  <si>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</si>
  <si>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</si>
  <si>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</si>
  <si>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</si>
  <si>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</si>
  <si>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</si>
  <si>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</si>
  <si>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</si>
  <si>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</si>
  <si>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</si>
  <si>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</si>
  <si>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</si>
  <si>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</si>
  <si>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</si>
  <si>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</si>
  <si>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</si>
  <si>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</si>
  <si>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</si>
  <si>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</si>
  <si>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</si>
  <si>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</si>
  <si>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</si>
  <si>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</si>
  <si>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</si>
  <si>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</si>
  <si>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</si>
  <si>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</si>
  <si>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</si>
  <si>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</si>
  <si>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</si>
  <si>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</si>
  <si>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</si>
  <si>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</si>
  <si>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</si>
  <si>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</si>
  <si>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</si>
  <si>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</si>
  <si>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</si>
  <si>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</si>
  <si>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</si>
  <si>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</si>
  <si>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</si>
  <si>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</si>
  <si>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</si>
  <si>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</si>
  <si>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</si>
  <si>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</si>
  <si>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</si>
  <si>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</si>
  <si>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</si>
  <si>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</si>
  <si>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</si>
  <si>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</si>
  <si>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</si>
  <si>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</si>
  <si>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</si>
  <si>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</si>
  <si>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</si>
  <si>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</si>
  <si>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</si>
  <si>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</si>
  <si>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</si>
  <si>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</si>
  <si>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</si>
  <si>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</si>
  <si>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</si>
  <si>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</si>
  <si>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</si>
  <si>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</si>
  <si>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</si>
  <si>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</si>
  <si>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</si>
  <si>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</si>
  <si>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</si>
  <si>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</si>
  <si>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</si>
  <si>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</si>
  <si>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</si>
  <si>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</si>
  <si>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</si>
  <si>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</si>
  <si>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</si>
  <si>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</si>
  <si>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</si>
  <si>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</si>
  <si>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</si>
  <si>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</si>
  <si>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</si>
  <si>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</si>
  <si>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</si>
  <si>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</si>
  <si>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</si>
  <si>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</si>
  <si>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</si>
  <si>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</si>
  <si>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</si>
  <si>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</si>
  <si>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</si>
  <si>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</si>
  <si>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</si>
  <si>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</si>
  <si>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</si>
  <si>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</si>
  <si>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</si>
  <si>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</si>
  <si>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</si>
  <si>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</si>
  <si>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</si>
  <si>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</si>
  <si>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</si>
  <si>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</si>
  <si>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</si>
  <si>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</si>
  <si>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</si>
  <si>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</si>
  <si>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</si>
  <si>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</si>
  <si>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</si>
  <si>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</si>
  <si>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</si>
  <si>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</si>
  <si>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</si>
  <si>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</si>
  <si>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</si>
  <si>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</si>
  <si>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</si>
  <si>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</si>
  <si>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</si>
  <si>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</si>
  <si>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</si>
  <si>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</si>
  <si>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</si>
  <si>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</si>
  <si>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</si>
  <si>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</si>
  <si>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</si>
  <si>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</si>
  <si>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</si>
  <si>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</si>
  <si>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</si>
  <si>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</si>
  <si>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</si>
  <si>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</si>
  <si>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</si>
  <si>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</si>
  <si>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</si>
  <si>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</si>
  <si>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</si>
  <si>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</si>
  <si>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</si>
  <si>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</si>
  <si>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</si>
  <si>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</si>
  <si>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</si>
  <si>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</si>
  <si>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</si>
  <si>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</si>
  <si>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</si>
  <si>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</si>
  <si>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</si>
  <si>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</si>
  <si>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</si>
  <si>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</si>
  <si>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</si>
  <si>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</si>
  <si>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</si>
  <si>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</si>
  <si>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</si>
  <si>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</si>
  <si>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</si>
  <si>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</si>
  <si>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</si>
  <si>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</si>
  <si>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</si>
  <si>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</si>
  <si>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</si>
  <si>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</si>
  <si>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</si>
  <si>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</si>
  <si>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</si>
  <si>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</si>
  <si>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</si>
  <si>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</si>
  <si>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</si>
  <si>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</si>
  <si>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</si>
  <si>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</si>
  <si>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</si>
  <si>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</si>
  <si>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</si>
  <si>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</si>
  <si>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</si>
  <si>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</si>
  <si>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</si>
  <si>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</si>
  <si>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</si>
  <si>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</si>
  <si>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</si>
  <si>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</si>
  <si>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</si>
  <si>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</si>
  <si>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</si>
  <si>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</si>
  <si>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</si>
  <si>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</si>
  <si>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</si>
  <si>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</si>
  <si>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</si>
  <si>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</si>
  <si>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</si>
  <si>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</si>
  <si>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</si>
  <si>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</si>
  <si>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</si>
  <si>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</si>
  <si>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</si>
  <si>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</si>
  <si>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</si>
  <si>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</si>
  <si>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</si>
  <si>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</si>
  <si>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</si>
  <si>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</si>
  <si>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</si>
  <si>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</si>
  <si>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</si>
  <si>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</si>
  <si>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</si>
  <si>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</si>
  <si>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</si>
  <si>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</si>
  <si>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</si>
  <si>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</si>
  <si>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</si>
  <si>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</si>
  <si>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</si>
  <si>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</si>
  <si>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</si>
  <si>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</si>
  <si>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</si>
  <si>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</si>
  <si>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</si>
  <si>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</si>
  <si>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</si>
  <si>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</si>
  <si>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</si>
  <si>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</si>
  <si>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</si>
  <si>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</si>
  <si>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</si>
  <si>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</si>
  <si>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</si>
  <si>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</si>
  <si>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</si>
  <si>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</si>
  <si>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</si>
  <si>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</si>
  <si>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</si>
  <si>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</si>
  <si>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</si>
  <si>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</si>
  <si>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</si>
  <si>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</si>
  <si>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</si>
  <si>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</si>
  <si>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</si>
  <si>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</si>
  <si>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</si>
  <si>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</si>
  <si>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</si>
  <si>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</si>
  <si>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</si>
  <si>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</si>
  <si>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</si>
  <si>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</si>
  <si>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</si>
  <si>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</si>
  <si>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</si>
  <si>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</si>
  <si>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</si>
  <si>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</si>
  <si>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</si>
  <si>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</si>
  <si>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</si>
  <si>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</si>
  <si>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</si>
  <si>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</si>
  <si>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</si>
  <si>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</si>
  <si>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</si>
  <si>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</si>
  <si>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</si>
  <si>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</si>
  <si>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</si>
  <si>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</si>
  <si>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</si>
  <si>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</si>
  <si>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</si>
  <si>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</si>
  <si>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</si>
  <si>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</si>
  <si>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</si>
  <si>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</si>
  <si>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</si>
  <si>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</si>
  <si>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</si>
  <si>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</si>
  <si>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</si>
  <si>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</si>
  <si>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</si>
  <si>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</si>
  <si>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</si>
  <si>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</si>
  <si>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</si>
  <si>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</si>
  <si>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</si>
  <si>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</si>
  <si>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</si>
  <si>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</si>
  <si>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</si>
  <si>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</si>
  <si>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</si>
  <si>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</si>
  <si>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</si>
  <si>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</si>
  <si>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</si>
  <si>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</si>
  <si>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</si>
  <si>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</si>
  <si>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</si>
  <si>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</si>
  <si>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</si>
  <si>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</si>
  <si>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</si>
  <si>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</si>
  <si>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</si>
  <si>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</si>
  <si>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</si>
  <si>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</si>
  <si>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</si>
  <si>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</si>
  <si>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</si>
  <si>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</si>
  <si>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</si>
  <si>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</si>
  <si>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</si>
  <si>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</si>
  <si>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</si>
  <si>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</si>
  <si>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</si>
  <si>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</si>
  <si>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</si>
  <si>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</si>
  <si>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</si>
  <si>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</si>
  <si>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</si>
  <si>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</si>
  <si>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</si>
  <si>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</si>
  <si>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</si>
  <si>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</si>
  <si>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</si>
  <si>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</si>
  <si>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</si>
  <si>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</si>
  <si>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</si>
  <si>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</si>
  <si>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</si>
  <si>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</si>
  <si>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</si>
  <si>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</si>
  <si>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</si>
  <si>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</si>
  <si>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</si>
  <si>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</si>
  <si>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</si>
  <si>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</si>
  <si>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</si>
  <si>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</si>
  <si>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</si>
  <si>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</si>
  <si>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</si>
  <si>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</si>
  <si>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</si>
  <si>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</si>
  <si>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</si>
  <si>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</si>
  <si>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</si>
  <si>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</si>
  <si>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</si>
  <si>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</si>
  <si>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</si>
  <si>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</si>
  <si>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</si>
  <si>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</si>
  <si>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</si>
  <si>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</si>
  <si>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</si>
  <si>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</si>
  <si>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</si>
  <si>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</si>
  <si>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</si>
  <si>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</si>
  <si>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</si>
  <si>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</si>
  <si>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</si>
  <si>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</si>
  <si>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</si>
  <si>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</si>
  <si>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</si>
  <si>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</si>
  <si>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</si>
  <si>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</si>
  <si>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</si>
  <si>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</si>
  <si>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</si>
  <si>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</si>
  <si>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</si>
  <si>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</si>
  <si>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</si>
  <si>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</si>
  <si>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</si>
  <si>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</si>
  <si>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</si>
  <si>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</si>
  <si>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</si>
  <si>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</si>
  <si>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</si>
  <si>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</si>
  <si>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</si>
  <si>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</si>
  <si>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</si>
  <si>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</si>
  <si>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</si>
  <si>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</si>
  <si>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</si>
  <si>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</si>
  <si>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</si>
  <si>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</si>
  <si>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</si>
  <si>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</si>
  <si>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</si>
  <si>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</si>
  <si>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</si>
  <si>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</si>
  <si>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</si>
  <si>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</si>
  <si>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</si>
  <si>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</si>
  <si>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</si>
  <si>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</si>
  <si>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</si>
  <si>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</si>
  <si>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</si>
  <si>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</si>
  <si>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</si>
  <si>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</si>
  <si>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</si>
  <si>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</si>
  <si>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</si>
  <si>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</si>
  <si>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</si>
  <si>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</si>
  <si>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</si>
  <si>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</si>
  <si>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</si>
  <si>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</si>
  <si>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</si>
  <si>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</si>
  <si>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</si>
  <si>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</si>
  <si>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</si>
  <si>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</si>
  <si>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</si>
  <si>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</si>
  <si>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</si>
  <si>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</si>
  <si>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</si>
  <si>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</si>
  <si>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</si>
  <si>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</si>
  <si>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</si>
  <si>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</si>
  <si>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</si>
  <si>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</si>
  <si>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</si>
  <si>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</si>
  <si>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</si>
  <si>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</si>
  <si>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</si>
  <si>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</si>
  <si>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</si>
  <si>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</si>
  <si>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</si>
  <si>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</si>
  <si>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</si>
  <si>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</si>
  <si>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</si>
  <si>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</si>
  <si>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</si>
  <si>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</si>
  <si>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</si>
  <si>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</si>
  <si>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</si>
  <si>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</si>
  <si>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</si>
  <si>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</si>
  <si>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</si>
  <si>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</si>
  <si>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</si>
  <si>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</si>
  <si>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</si>
  <si>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</si>
  <si>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</si>
  <si>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</si>
  <si>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</si>
  <si>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</si>
  <si>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</si>
  <si>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</si>
  <si>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</si>
  <si>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</si>
  <si>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</si>
  <si>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</si>
  <si>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</si>
  <si>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</si>
  <si>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</si>
  <si>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</si>
  <si>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</si>
  <si>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</si>
  <si>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</si>
  <si>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</si>
  <si>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</si>
  <si>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</si>
  <si>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</si>
  <si>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</si>
  <si>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</si>
  <si>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</si>
  <si>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</si>
  <si>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</si>
  <si>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</si>
  <si>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</si>
  <si>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</si>
  <si>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</si>
  <si>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</si>
  <si>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</si>
  <si>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</si>
  <si>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</si>
  <si>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</si>
  <si>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</si>
  <si>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</si>
  <si>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</si>
  <si>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</si>
  <si>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</si>
  <si>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</si>
  <si>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</si>
  <si>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</si>
  <si>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</si>
  <si>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</si>
  <si>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</si>
  <si>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</si>
  <si>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</si>
  <si>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</si>
  <si>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</si>
  <si>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</si>
  <si>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</si>
  <si>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</si>
  <si>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</si>
  <si>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</si>
  <si>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</si>
  <si>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</si>
  <si>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</si>
  <si>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</si>
  <si>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</si>
  <si>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</si>
  <si>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</si>
  <si>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</si>
  <si>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</si>
  <si>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</si>
  <si>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</si>
  <si>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</si>
  <si>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</si>
  <si>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</si>
  <si>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</si>
  <si>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</si>
  <si>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</si>
  <si>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</si>
  <si>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</si>
  <si>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</si>
  <si>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</si>
  <si>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</si>
  <si>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</si>
  <si>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</si>
  <si>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</si>
  <si>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</si>
  <si>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</si>
  <si>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</si>
  <si>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</si>
  <si>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</si>
  <si>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</si>
  <si>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</si>
  <si>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</si>
  <si>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</si>
  <si>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</si>
  <si>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</si>
  <si>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</si>
  <si>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</si>
  <si>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</si>
  <si>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</si>
  <si>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</si>
  <si>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</si>
  <si>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</si>
  <si>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</si>
  <si>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</si>
  <si>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</si>
  <si>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</si>
  <si>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</si>
  <si>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</si>
  <si>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</si>
  <si>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</si>
  <si>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</si>
  <si>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</si>
  <si>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</si>
  <si>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</si>
  <si>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</si>
  <si>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</si>
  <si>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</si>
  <si>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</si>
  <si>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</si>
  <si>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</si>
  <si>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</si>
  <si>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</si>
  <si>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</si>
  <si>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</si>
  <si>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</si>
  <si>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</si>
  <si>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</si>
  <si>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</si>
  <si>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</si>
  <si>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</si>
  <si>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</si>
  <si>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</si>
  <si>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</si>
  <si>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</si>
  <si>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</si>
  <si>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</si>
  <si>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</si>
  <si>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</si>
  <si>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</si>
  <si>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</si>
  <si>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</si>
  <si>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</si>
  <si>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</si>
  <si>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</si>
  <si>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</si>
  <si>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</si>
  <si>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</si>
  <si>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</si>
  <si>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</si>
  <si>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</si>
  <si>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</si>
  <si>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</si>
  <si>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</si>
  <si>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</si>
  <si>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</si>
  <si>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</si>
  <si>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</si>
  <si>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</si>
  <si>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</si>
  <si>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</si>
  <si>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</si>
  <si>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</si>
  <si>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</si>
  <si>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</si>
  <si>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</si>
  <si>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</si>
  <si>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</si>
  <si>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</si>
  <si>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</si>
  <si>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</si>
  <si>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</si>
  <si>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</si>
  <si>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</si>
  <si>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</si>
  <si>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</si>
  <si>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</si>
  <si>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</si>
  <si>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</si>
  <si>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</si>
  <si>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</si>
  <si>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</si>
  <si>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</si>
  <si>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</si>
  <si>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</si>
  <si>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</si>
  <si>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</si>
  <si>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</si>
  <si>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</si>
  <si>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</si>
  <si>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</si>
  <si>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</si>
  <si>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</si>
  <si>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</si>
  <si>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</si>
  <si>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</si>
  <si>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</si>
  <si>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</si>
  <si>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</si>
  <si>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</si>
  <si>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</si>
  <si>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</si>
  <si>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</si>
  <si>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</si>
  <si>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</si>
  <si>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</si>
  <si>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</si>
  <si>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</si>
  <si>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</si>
  <si>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</si>
  <si>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</si>
  <si>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</si>
  <si>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</si>
  <si>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</si>
  <si>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</si>
  <si>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</si>
  <si>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</si>
  <si>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</si>
  <si>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</si>
  <si>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</si>
  <si>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</si>
  <si>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</si>
  <si>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</si>
  <si>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</si>
  <si>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</si>
  <si>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</si>
  <si>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</si>
  <si>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</si>
  <si>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</si>
  <si>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</si>
  <si>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</si>
  <si>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</si>
  <si>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</si>
  <si>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</si>
  <si>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</si>
  <si>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</si>
  <si>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</si>
  <si>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</si>
  <si>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</si>
  <si>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</si>
  <si>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</si>
  <si>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</si>
  <si>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</si>
  <si>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</si>
  <si>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</si>
  <si>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</si>
  <si>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</si>
  <si>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</si>
  <si>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</si>
  <si>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</si>
  <si>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</si>
  <si>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</si>
  <si>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</si>
  <si>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</si>
  <si>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</si>
  <si>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</si>
  <si>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</si>
  <si>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</si>
  <si>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</si>
  <si>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</si>
  <si>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</si>
  <si>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</si>
  <si>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</si>
  <si>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</si>
  <si>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</si>
  <si>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</si>
  <si>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</si>
  <si>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</si>
  <si>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</si>
  <si>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</si>
  <si>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</si>
  <si>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</si>
  <si>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</si>
  <si>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</si>
  <si>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</si>
  <si>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</si>
  <si>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</si>
  <si>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</si>
  <si>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</si>
  <si>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</si>
  <si>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</si>
  <si>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</si>
  <si>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</si>
  <si>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</si>
  <si>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</si>
  <si>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</si>
  <si>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</si>
  <si>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</si>
  <si>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</si>
  <si>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</si>
  <si>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</si>
  <si>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</si>
  <si>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</si>
  <si>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</si>
  <si>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</si>
  <si>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</si>
  <si>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</si>
  <si>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</si>
  <si>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</si>
  <si>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</si>
  <si>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</si>
  <si>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</si>
  <si>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</si>
  <si>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</si>
  <si>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</si>
  <si>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</si>
  <si>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</si>
  <si>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</si>
  <si>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</si>
  <si>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</si>
  <si>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</si>
  <si>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</si>
  <si>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</si>
  <si>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</si>
  <si>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</si>
  <si>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</si>
  <si>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</si>
  <si>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</si>
  <si>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</si>
  <si>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</si>
  <si>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</si>
  <si>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</si>
  <si>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</si>
  <si>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</si>
  <si>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</si>
  <si>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</si>
  <si>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</si>
  <si>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</si>
  <si>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</si>
  <si>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</si>
  <si>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</si>
  <si>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</si>
  <si>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</si>
  <si>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</si>
  <si>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</si>
  <si>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</si>
  <si>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</si>
  <si>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</si>
  <si>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</si>
  <si>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</si>
  <si>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</si>
  <si>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</si>
  <si>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</si>
  <si>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</si>
  <si>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</si>
  <si>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</si>
  <si>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</si>
  <si>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</si>
  <si>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</si>
  <si>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</si>
  <si>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</si>
  <si>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</si>
  <si>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</si>
  <si>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</si>
  <si>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</si>
  <si>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</si>
  <si>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</si>
  <si>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</si>
  <si>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</si>
  <si>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</si>
  <si>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</si>
  <si>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</si>
  <si>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</si>
  <si>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</si>
  <si>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</si>
  <si>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</si>
  <si>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</si>
  <si>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</si>
  <si>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</si>
  <si>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</si>
  <si>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</si>
  <si>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</si>
  <si>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</si>
  <si>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</si>
  <si>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</si>
  <si>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</si>
  <si>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</si>
  <si>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</si>
  <si>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</si>
  <si>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</si>
  <si>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</si>
  <si>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</si>
  <si>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</si>
  <si>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</si>
  <si>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</si>
  <si>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</si>
  <si>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</si>
  <si>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</si>
  <si>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</si>
  <si>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</si>
  <si>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</si>
  <si>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</si>
  <si>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</si>
  <si>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</si>
  <si>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</si>
  <si>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</si>
  <si>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</si>
  <si>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</si>
  <si>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</si>
  <si>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</si>
  <si>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</si>
  <si>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</si>
  <si>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</si>
  <si>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</si>
  <si>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</si>
  <si>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</si>
  <si>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</si>
  <si>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</si>
  <si>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</si>
  <si>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</si>
  <si>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</si>
  <si>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</si>
  <si>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</si>
  <si>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</si>
  <si>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</si>
  <si>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</si>
  <si>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</si>
  <si>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</si>
  <si>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</si>
  <si>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</si>
  <si>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</si>
  <si>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</si>
  <si>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</si>
  <si>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</si>
  <si>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</si>
  <si>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</si>
  <si>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</si>
  <si>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</si>
  <si>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</si>
  <si>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</si>
  <si>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</si>
  <si>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</si>
  <si>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</si>
  <si>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</si>
  <si>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</si>
  <si>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</si>
  <si>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</si>
  <si>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</si>
  <si>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</si>
  <si>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</si>
  <si>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</si>
  <si>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</si>
  <si>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</si>
  <si>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</si>
  <si>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</si>
  <si>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</si>
  <si>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</si>
  <si>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</si>
  <si>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</si>
  <si>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</si>
  <si>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</si>
  <si>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</si>
  <si>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</si>
  <si>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</si>
  <si>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</si>
  <si>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</si>
  <si>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</si>
  <si>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</si>
  <si>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</si>
  <si>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</si>
  <si>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</si>
  <si>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</si>
  <si>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</si>
  <si>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</si>
  <si>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</si>
  <si>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</si>
  <si>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</si>
  <si>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</si>
  <si>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</si>
  <si>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</si>
  <si>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</si>
  <si>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</si>
  <si>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</si>
  <si>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</si>
  <si>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</si>
  <si>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</si>
  <si>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</si>
  <si>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</si>
  <si>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</si>
  <si>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</si>
  <si>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</si>
  <si>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</si>
  <si>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</si>
  <si>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</si>
  <si>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</si>
  <si>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</si>
  <si>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</si>
  <si>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</si>
  <si>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</si>
  <si>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</si>
  <si>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</si>
  <si>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</si>
  <si>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</si>
  <si>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</si>
  <si>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</si>
  <si>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</si>
  <si>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</si>
  <si>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</si>
  <si>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</si>
  <si>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</si>
  <si>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</si>
  <si>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</si>
  <si>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</si>
  <si>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</si>
  <si>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</si>
  <si>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</si>
  <si>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</si>
  <si>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</si>
  <si>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</si>
  <si>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</si>
  <si>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</si>
  <si>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</si>
  <si>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</si>
  <si>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</si>
  <si>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</si>
  <si>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</si>
  <si>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</si>
  <si>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</si>
  <si>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</si>
  <si>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</si>
  <si>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</si>
  <si>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</si>
  <si>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</si>
  <si>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</si>
  <si>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</si>
  <si>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</si>
  <si>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</si>
  <si>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</si>
  <si>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</si>
  <si>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</si>
  <si>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</si>
  <si>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</si>
  <si>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</si>
  <si>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</si>
  <si>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</si>
  <si>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</si>
  <si>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</si>
  <si>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</si>
  <si>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</si>
  <si>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</si>
  <si>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</si>
  <si>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</si>
  <si>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</si>
  <si>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</si>
  <si>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</si>
  <si>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</si>
  <si>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</si>
  <si>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</si>
  <si>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</si>
  <si>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</si>
  <si>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</si>
  <si>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</si>
  <si>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</si>
  <si>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</si>
  <si>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</si>
  <si>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</si>
  <si>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</si>
  <si>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</si>
  <si>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</si>
  <si>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</si>
  <si>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</si>
  <si>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</si>
  <si>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</si>
  <si>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</si>
  <si>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</si>
  <si>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</si>
  <si>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</si>
  <si>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</si>
  <si>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</si>
  <si>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</si>
  <si>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</si>
  <si>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</si>
  <si>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</si>
  <si>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</si>
  <si>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</si>
  <si>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</si>
  <si>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</si>
  <si>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</si>
  <si>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</si>
  <si>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</si>
  <si>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</si>
  <si>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</si>
  <si>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</si>
  <si>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</si>
  <si>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</si>
  <si>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</si>
  <si>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</si>
  <si>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</si>
  <si>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</si>
  <si>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</si>
  <si>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</si>
  <si>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</si>
  <si>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</si>
  <si>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</si>
  <si>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</si>
  <si>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</si>
  <si>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</si>
  <si>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</si>
  <si>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</si>
  <si>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</si>
  <si>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</si>
  <si>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</si>
  <si>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</si>
  <si>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</si>
  <si>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</si>
  <si>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</si>
  <si>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</si>
  <si>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</si>
  <si>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</si>
  <si>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</si>
  <si>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</si>
  <si>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</si>
  <si>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</si>
  <si>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</si>
  <si>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</si>
  <si>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</si>
  <si>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</si>
  <si>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</si>
  <si>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</si>
  <si>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</si>
  <si>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</si>
  <si>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</si>
  <si>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</si>
  <si>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</si>
  <si>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</si>
  <si>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</si>
  <si>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</si>
  <si>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</si>
  <si>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</si>
  <si>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</si>
  <si>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</si>
  <si>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</si>
  <si>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</si>
  <si>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</si>
  <si>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</si>
  <si>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</si>
  <si>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</si>
  <si>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</si>
  <si>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</si>
  <si>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</si>
  <si>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</si>
  <si>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</si>
  <si>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</si>
  <si>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</si>
  <si>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</si>
  <si>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</si>
  <si>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</si>
  <si>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</si>
  <si>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</si>
  <si>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</si>
  <si>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</si>
  <si>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</si>
  <si>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</si>
  <si>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</si>
  <si>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</si>
  <si>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</si>
  <si>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</si>
  <si>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</si>
  <si>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</si>
  <si>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</si>
  <si>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</si>
  <si>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</si>
  <si>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</si>
  <si>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</si>
  <si>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</si>
  <si>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</si>
  <si>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</si>
  <si>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</si>
  <si>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</si>
  <si>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</si>
  <si>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</si>
  <si>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</si>
  <si>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</si>
  <si>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</si>
  <si>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</si>
  <si>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</si>
  <si>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</si>
  <si>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</si>
  <si>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</si>
  <si>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</si>
  <si>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</si>
  <si>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</si>
  <si>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</si>
  <si>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</si>
  <si>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</si>
  <si>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</si>
  <si>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</si>
  <si>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</si>
  <si>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</si>
  <si>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</si>
  <si>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</si>
  <si>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</si>
  <si>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</si>
  <si>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</si>
  <si>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</si>
  <si>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</si>
  <si>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</si>
  <si>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</si>
  <si>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</si>
  <si>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</si>
  <si>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</si>
  <si>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</si>
  <si>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</si>
  <si>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</si>
  <si>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</si>
  <si>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</si>
  <si>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</si>
  <si>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</si>
  <si>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</si>
  <si>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</si>
  <si>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</si>
  <si>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</si>
  <si>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</si>
  <si>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</si>
  <si>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</si>
  <si>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</si>
  <si>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</si>
  <si>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</si>
  <si>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</si>
  <si>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</si>
  <si>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</si>
  <si>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</si>
  <si>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</si>
  <si>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</si>
  <si>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</si>
  <si>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</si>
  <si>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</si>
  <si>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</si>
  <si>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</si>
  <si>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</si>
  <si>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</si>
  <si>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</si>
  <si>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</si>
  <si>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</si>
  <si>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</si>
  <si>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</si>
  <si>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</si>
  <si>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</si>
  <si>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</si>
  <si>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</si>
  <si>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</si>
  <si>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</si>
  <si>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</si>
  <si>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</si>
  <si>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</si>
  <si>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</si>
  <si>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</si>
  <si>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</si>
  <si>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</si>
  <si>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</si>
  <si>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</si>
  <si>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</si>
  <si>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</si>
  <si>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</si>
  <si>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</si>
  <si>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</si>
  <si>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</si>
  <si>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</si>
  <si>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</si>
  <si>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</si>
  <si>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</si>
  <si>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</si>
  <si>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</si>
  <si>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</si>
  <si>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</si>
  <si>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</si>
  <si>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</si>
  <si>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</si>
  <si>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</si>
  <si>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</si>
  <si>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</si>
  <si>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</si>
  <si>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</si>
  <si>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</si>
  <si>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</si>
  <si>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</si>
  <si>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</si>
  <si>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</si>
  <si>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</si>
  <si>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</si>
  <si>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</si>
  <si>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</si>
  <si>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</si>
  <si>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</si>
  <si>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</si>
  <si>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</si>
  <si>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</si>
  <si>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</si>
  <si>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</si>
  <si>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</si>
  <si>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</si>
  <si>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</si>
  <si>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</si>
  <si>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</si>
  <si>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</si>
  <si>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</si>
  <si>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</si>
  <si>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</si>
  <si>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</si>
  <si>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</si>
  <si>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</si>
  <si>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</si>
  <si>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</si>
  <si>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</si>
  <si>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</si>
  <si>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</si>
  <si>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</si>
  <si>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</si>
  <si>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</si>
  <si>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</si>
  <si>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</si>
  <si>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</si>
  <si>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</si>
  <si>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</si>
  <si>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</si>
  <si>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</si>
  <si>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</si>
  <si>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</si>
  <si>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</si>
  <si>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</si>
  <si>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</si>
  <si>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</si>
  <si>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</si>
  <si>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</si>
  <si>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</si>
  <si>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</si>
  <si>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</si>
  <si>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</si>
  <si>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</si>
  <si>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</si>
  <si>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</si>
  <si>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</si>
  <si>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</si>
  <si>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</si>
  <si>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</si>
  <si>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</si>
  <si>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</si>
  <si>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</si>
  <si>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</si>
  <si>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</si>
  <si>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</si>
  <si>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</si>
  <si>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</si>
  <si>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</si>
  <si>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</si>
  <si>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</si>
  <si>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</si>
  <si>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</si>
  <si>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</si>
  <si>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</si>
  <si>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</si>
  <si>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</si>
  <si>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</si>
  <si>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</si>
  <si>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</si>
  <si>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</si>
  <si>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</si>
  <si>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</si>
  <si>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</si>
  <si>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</si>
  <si>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</si>
  <si>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</si>
  <si>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</si>
  <si>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</si>
  <si>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</si>
  <si>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</si>
  <si>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</si>
  <si>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</si>
  <si>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</si>
  <si>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</si>
  <si>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</si>
  <si>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</si>
  <si>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</si>
  <si>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</si>
  <si>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</si>
  <si>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</si>
  <si>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</si>
  <si>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</si>
  <si>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</si>
  <si>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</si>
  <si>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</si>
  <si>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</si>
  <si>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</si>
  <si>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</si>
  <si>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</si>
  <si>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</si>
  <si>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</si>
  <si>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</si>
  <si>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</si>
  <si>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</si>
  <si>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</si>
  <si>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</si>
  <si>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</si>
  <si>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</si>
  <si>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</si>
  <si>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</si>
  <si>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</si>
  <si>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</si>
  <si>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</si>
  <si>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</si>
  <si>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</si>
  <si>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</si>
  <si>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</si>
  <si>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</si>
  <si>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</si>
  <si>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</si>
  <si>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</si>
  <si>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</si>
  <si>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</si>
  <si>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</si>
  <si>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</si>
  <si>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</si>
  <si>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</si>
  <si>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</si>
  <si>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</si>
  <si>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</si>
  <si>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</si>
  <si>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</si>
  <si>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</si>
  <si>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</si>
  <si>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</si>
  <si>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</si>
  <si>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</si>
  <si>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</si>
  <si>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</si>
  <si>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</si>
  <si>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</si>
  <si>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</si>
  <si>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</si>
  <si>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</si>
  <si>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</si>
  <si>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</si>
  <si>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</si>
  <si>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</si>
  <si>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</si>
  <si>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</si>
  <si>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</si>
  <si>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</si>
  <si>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</si>
  <si>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</si>
  <si>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</si>
  <si>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</si>
  <si>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</si>
  <si>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</si>
  <si>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</si>
  <si>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</si>
  <si>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</si>
  <si>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</si>
  <si>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</si>
  <si>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</si>
  <si>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</si>
  <si>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</si>
  <si>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</si>
  <si>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</si>
  <si>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</si>
  <si>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</si>
  <si>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</si>
  <si>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</si>
  <si>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</si>
  <si>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</si>
  <si>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</si>
  <si>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</si>
  <si>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</si>
  <si>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</si>
  <si>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</si>
  <si>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</si>
  <si>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</si>
  <si>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</si>
  <si>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</si>
  <si>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</si>
  <si>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</si>
  <si>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</si>
  <si>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</si>
  <si>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</si>
  <si>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</si>
  <si>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</si>
  <si>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</si>
  <si>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</si>
  <si>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</si>
  <si>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</si>
  <si>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</si>
  <si>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</si>
  <si>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</si>
  <si>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</si>
  <si>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</si>
  <si>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</si>
  <si>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</si>
  <si>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</si>
  <si>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</si>
  <si>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</si>
  <si>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</si>
  <si>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</si>
  <si>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</si>
  <si>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</si>
  <si>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</si>
  <si>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</si>
  <si>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</si>
  <si>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</si>
  <si>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</si>
  <si>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</si>
  <si>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</si>
  <si>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</si>
  <si>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</si>
  <si>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</si>
  <si>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</si>
  <si>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</si>
  <si>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</si>
  <si>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</si>
  <si>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</si>
  <si>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</si>
  <si>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</si>
  <si>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</si>
  <si>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</si>
  <si>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</si>
  <si>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</si>
  <si>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</si>
  <si>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</si>
  <si>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</si>
  <si>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</si>
  <si>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</si>
  <si>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</si>
  <si>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</si>
  <si>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</si>
  <si>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</si>
  <si>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</si>
  <si>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</si>
  <si>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</si>
  <si>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</si>
  <si>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</si>
  <si>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</si>
  <si>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</si>
  <si>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</si>
  <si>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</si>
  <si>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</si>
  <si>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</si>
  <si>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</si>
  <si>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</si>
  <si>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</si>
  <si>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</si>
  <si>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</si>
  <si>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</si>
  <si>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</si>
  <si>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</si>
  <si>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</si>
  <si>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</si>
  <si>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</si>
  <si>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</si>
  <si>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</si>
  <si>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</si>
  <si>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</si>
  <si>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</si>
  <si>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</si>
  <si>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</si>
  <si>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</si>
  <si>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</si>
  <si>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</si>
  <si>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</si>
  <si>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</si>
  <si>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</si>
  <si>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</si>
  <si>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</si>
  <si>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</si>
  <si>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</si>
  <si>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</si>
  <si>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</si>
  <si>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</si>
  <si>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</si>
  <si>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</si>
  <si>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</si>
  <si>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</si>
  <si>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</si>
  <si>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</si>
  <si>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</si>
  <si>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</si>
  <si>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</si>
  <si>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</si>
  <si>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</si>
  <si>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</si>
  <si>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</si>
  <si>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</si>
  <si>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</si>
  <si>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</si>
  <si>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</si>
  <si>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</si>
  <si>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</si>
  <si>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</si>
  <si>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</si>
  <si>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</si>
  <si>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</si>
  <si>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</si>
  <si>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</si>
  <si>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</si>
  <si>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</si>
  <si>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</si>
  <si>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</si>
  <si>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</si>
  <si>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</si>
  <si>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</si>
  <si>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</si>
  <si>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</si>
  <si>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</si>
  <si>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</si>
  <si>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</si>
  <si>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</si>
  <si>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</si>
  <si>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</si>
  <si>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</si>
  <si>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</si>
  <si>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</si>
  <si>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</si>
  <si>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</si>
  <si>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</si>
  <si>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</si>
  <si>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</si>
  <si>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</si>
  <si>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</si>
  <si>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</si>
  <si>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</si>
  <si>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</si>
  <si>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</si>
  <si>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</si>
  <si>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</si>
  <si>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</si>
  <si>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</si>
  <si>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</si>
  <si>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</si>
  <si>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</si>
  <si>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</si>
  <si>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</si>
  <si>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</si>
  <si>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</si>
  <si>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</si>
  <si>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</si>
  <si>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</si>
  <si>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</si>
  <si>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</si>
  <si>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</si>
  <si>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</si>
  <si>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</si>
  <si>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</si>
  <si>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</si>
  <si>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</si>
  <si>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</si>
  <si>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</si>
  <si>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</si>
  <si>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</si>
  <si>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</si>
  <si>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</si>
  <si>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</si>
  <si>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</si>
  <si>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</si>
  <si>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</si>
  <si>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</si>
  <si>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</si>
  <si>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</si>
  <si>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</si>
  <si>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</si>
  <si>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</si>
  <si>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</si>
  <si>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</si>
  <si>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</si>
  <si>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</si>
  <si>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</si>
  <si>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</si>
  <si>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</si>
  <si>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</si>
  <si>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</si>
  <si>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</si>
  <si>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</si>
  <si>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</si>
  <si>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</si>
  <si>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</si>
  <si>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</si>
  <si>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</si>
  <si>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</si>
  <si>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</si>
  <si>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</si>
  <si>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</si>
  <si>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</si>
  <si>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</si>
  <si>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</si>
  <si>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</si>
  <si>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</si>
  <si>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</si>
  <si>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</si>
  <si>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</si>
  <si>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</si>
  <si>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</si>
  <si>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</si>
  <si>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</si>
  <si>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</si>
  <si>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</si>
  <si>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</si>
  <si>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</si>
  <si>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</si>
  <si>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</si>
  <si>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</si>
  <si>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</si>
  <si>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</si>
  <si>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</si>
  <si>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</si>
  <si>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</si>
  <si>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</si>
  <si>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</si>
  <si>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</si>
  <si>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</si>
  <si>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</si>
  <si>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</si>
  <si>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</si>
  <si>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</si>
  <si>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</si>
  <si>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</si>
  <si>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</si>
  <si>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</si>
  <si>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</si>
  <si>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</si>
  <si>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</si>
  <si>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</si>
  <si>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</si>
  <si>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</si>
  <si>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</si>
  <si>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</si>
  <si>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</si>
  <si>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</si>
  <si>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</si>
  <si>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</si>
  <si>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</si>
  <si>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</si>
  <si>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</si>
  <si>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</si>
  <si>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</si>
  <si>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</si>
  <si>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</si>
  <si>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</si>
  <si>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</si>
  <si>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</si>
  <si>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</si>
  <si>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</si>
  <si>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</si>
  <si>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</si>
  <si>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</si>
  <si>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</si>
  <si>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</si>
  <si>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</si>
  <si>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</si>
  <si>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</si>
  <si>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</si>
  <si>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</si>
  <si>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</si>
  <si>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</si>
  <si>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</si>
  <si>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</si>
  <si>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</si>
  <si>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</si>
  <si>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</si>
  <si>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</si>
  <si>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</si>
  <si>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</si>
  <si>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</si>
  <si>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</si>
  <si>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</si>
  <si>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</si>
  <si>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</si>
  <si>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</si>
  <si>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</si>
  <si>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</si>
  <si>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</si>
  <si>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</si>
  <si>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</si>
  <si>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</si>
  <si>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</si>
  <si>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</si>
  <si>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</si>
  <si>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</si>
  <si>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</si>
  <si>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</si>
  <si>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</si>
  <si>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</si>
  <si>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</si>
  <si>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</si>
  <si>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</si>
  <si>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</si>
  <si>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</si>
  <si>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</si>
  <si>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</si>
  <si>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</si>
  <si>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</si>
  <si>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</si>
  <si>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</si>
  <si>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</si>
  <si>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</si>
  <si>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</si>
  <si>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</si>
  <si>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</si>
  <si>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</si>
  <si>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</si>
  <si>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</si>
  <si>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</si>
  <si>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</si>
  <si>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</si>
  <si>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</si>
  <si>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</si>
  <si>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</si>
  <si>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</si>
  <si>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</si>
  <si>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</si>
  <si>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</si>
  <si>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</si>
  <si>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</si>
  <si>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</si>
  <si>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</si>
  <si>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</si>
  <si>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</si>
  <si>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</si>
  <si>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</si>
  <si>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</si>
  <si>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</si>
  <si>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</si>
  <si>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</si>
  <si>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</si>
  <si>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</si>
  <si>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</si>
  <si>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</si>
  <si>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</si>
  <si>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</si>
  <si>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</si>
  <si>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</si>
  <si>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</si>
  <si>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</si>
  <si>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</si>
  <si>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</si>
  <si>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</si>
  <si>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</si>
  <si>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</si>
  <si>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</si>
  <si>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</si>
  <si>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</si>
  <si>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</si>
  <si>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</si>
  <si>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</si>
  <si>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</si>
  <si>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</si>
  <si>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</si>
  <si>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</si>
  <si>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</si>
  <si>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</si>
  <si>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</si>
  <si>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</si>
  <si>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</si>
  <si>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</si>
  <si>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</si>
  <si>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</si>
  <si>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</si>
  <si>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</si>
  <si>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</si>
  <si>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</si>
  <si>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</si>
  <si>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</si>
  <si>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</si>
  <si>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</si>
  <si>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</si>
  <si>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</si>
  <si>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</si>
  <si>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</si>
  <si>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</si>
  <si>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</si>
  <si>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</si>
  <si>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</si>
  <si>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</si>
  <si>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</si>
  <si>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</si>
  <si>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</si>
  <si>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</si>
  <si>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</si>
  <si>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</si>
  <si>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</si>
  <si>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</si>
  <si>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</si>
  <si>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</si>
  <si>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</si>
  <si>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</si>
  <si>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</si>
  <si>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</si>
  <si>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</si>
  <si>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</si>
  <si>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</si>
  <si>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</si>
  <si>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</si>
  <si>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</si>
  <si>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</si>
  <si>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</si>
  <si>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</si>
  <si>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</si>
  <si>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</si>
  <si>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</si>
  <si>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</si>
  <si>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</si>
  <si>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</si>
  <si>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</si>
  <si>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</si>
  <si>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</si>
  <si>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</si>
  <si>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</si>
  <si>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</si>
  <si>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</si>
  <si>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</si>
  <si>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</si>
  <si>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</si>
  <si>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</si>
  <si>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</si>
  <si>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</si>
  <si>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</si>
  <si>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</si>
  <si>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</si>
  <si>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</si>
  <si>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</si>
  <si>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</si>
  <si>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</si>
  <si>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</si>
  <si>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</si>
  <si>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</si>
  <si>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</si>
  <si>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</si>
  <si>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</si>
  <si>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</si>
  <si>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</si>
  <si>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</si>
  <si>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</si>
  <si>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</si>
  <si>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</si>
  <si>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</si>
  <si>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</si>
  <si>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</si>
  <si>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</si>
  <si>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</si>
  <si>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</si>
  <si>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</si>
  <si>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</si>
  <si>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</si>
  <si>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</si>
  <si>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</si>
  <si>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</si>
  <si>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</si>
  <si>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</si>
  <si>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</si>
  <si>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</si>
  <si>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</si>
  <si>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</si>
  <si>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</si>
  <si>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</si>
  <si>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</si>
  <si>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</si>
  <si>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</si>
  <si>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</si>
  <si>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</si>
  <si>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</si>
  <si>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</si>
  <si>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</si>
  <si>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</si>
  <si>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</si>
  <si>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</si>
  <si>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</si>
  <si>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</si>
  <si>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</si>
  <si>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</si>
  <si>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</si>
  <si>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</si>
  <si>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</si>
  <si>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</si>
  <si>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</si>
  <si>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</si>
  <si>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</si>
  <si>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</si>
  <si>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</si>
  <si>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</si>
  <si>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</si>
  <si>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</si>
  <si>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</si>
  <si>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</si>
  <si>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</si>
  <si>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</si>
  <si>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</si>
  <si>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</si>
  <si>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</si>
  <si>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</si>
  <si>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</si>
  <si>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</si>
  <si>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</si>
  <si>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</si>
  <si>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</si>
  <si>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</si>
  <si>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</si>
  <si>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</si>
  <si>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</si>
  <si>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</si>
  <si>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</si>
  <si>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</si>
  <si>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</si>
  <si>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</si>
  <si>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</si>
  <si>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</si>
  <si>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</si>
  <si>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</si>
  <si>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</si>
  <si>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</si>
  <si>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</si>
  <si>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</si>
  <si>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</si>
  <si>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</si>
  <si>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</si>
  <si>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</si>
  <si>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</si>
  <si>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</si>
  <si>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</si>
  <si>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</si>
  <si>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</si>
  <si>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</si>
  <si>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</si>
  <si>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</si>
  <si>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</si>
  <si>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</si>
  <si>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</si>
  <si>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</si>
  <si>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</si>
  <si>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</si>
  <si>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</si>
  <si>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</si>
  <si>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</si>
  <si>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</si>
  <si>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</si>
  <si>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</si>
  <si>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</si>
  <si>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</si>
  <si>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</si>
  <si>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</si>
  <si>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</si>
  <si>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</si>
  <si>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</si>
  <si>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</si>
  <si>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</si>
  <si>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</si>
  <si>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</si>
  <si>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</si>
  <si>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</si>
  <si>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</si>
  <si>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</si>
  <si>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</si>
  <si>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</si>
  <si>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</si>
  <si>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</si>
  <si>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</si>
  <si>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</si>
  <si>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</si>
  <si>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</si>
  <si>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</si>
  <si>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</si>
  <si>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</si>
  <si>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</si>
  <si>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</si>
  <si>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</si>
  <si>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</si>
  <si>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</si>
  <si>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</si>
  <si>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</si>
  <si>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</si>
  <si>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</si>
  <si>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</si>
  <si>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</si>
  <si>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</si>
  <si>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</si>
  <si>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</si>
  <si>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</si>
  <si>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</si>
  <si>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</si>
  <si>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</si>
  <si>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</si>
  <si>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</si>
  <si>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</si>
  <si>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</si>
  <si>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</si>
  <si>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</si>
  <si>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</si>
  <si>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</si>
  <si>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</si>
  <si>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</si>
  <si>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</si>
  <si>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</si>
  <si>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</si>
  <si>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</si>
  <si>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</si>
  <si>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</si>
  <si>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</si>
  <si>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</si>
  <si>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</si>
  <si>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</si>
  <si>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</si>
  <si>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</si>
  <si>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</si>
  <si>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</si>
  <si>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</si>
  <si>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</si>
  <si>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</si>
  <si>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</si>
  <si>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</si>
  <si>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</si>
  <si>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</si>
  <si>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</si>
  <si>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</si>
  <si>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</si>
  <si>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</si>
  <si>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</si>
  <si>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</si>
  <si>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</si>
  <si>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</si>
  <si>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</si>
  <si>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</si>
  <si>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</si>
  <si>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</si>
  <si>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</si>
  <si>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</si>
  <si>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</si>
  <si>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</si>
  <si>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</si>
  <si>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</si>
  <si>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</si>
  <si>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</si>
  <si>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</si>
  <si>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</si>
  <si>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</si>
  <si>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</si>
  <si>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</si>
  <si>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</si>
  <si>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</si>
  <si>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</si>
  <si>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</si>
  <si>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</si>
  <si>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</si>
  <si>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</si>
  <si>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</si>
  <si>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</si>
  <si>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</si>
  <si>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</si>
  <si>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</si>
  <si>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</si>
  <si>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</si>
  <si>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</si>
  <si>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</si>
  <si>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</si>
  <si>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</si>
  <si>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</si>
  <si>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</si>
  <si>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</si>
  <si>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</si>
  <si>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</si>
  <si>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</si>
  <si>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</si>
  <si>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</si>
  <si>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</si>
  <si>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</si>
  <si>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</si>
  <si>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</si>
  <si>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</si>
  <si>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</si>
  <si>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</si>
  <si>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</si>
  <si>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</si>
  <si>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</si>
  <si>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</si>
  <si>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</si>
  <si>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</si>
  <si>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</si>
  <si>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</si>
  <si>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</si>
  <si>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</si>
  <si>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</si>
  <si>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</si>
  <si>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</si>
  <si>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</si>
  <si>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</si>
  <si>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</si>
  <si>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</si>
  <si>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</si>
  <si>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</si>
  <si>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</si>
  <si>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</si>
  <si>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</si>
  <si>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</si>
  <si>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</si>
  <si>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</si>
  <si>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</si>
  <si>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</si>
  <si>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</si>
  <si>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</si>
  <si>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</si>
  <si>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</si>
  <si>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</si>
  <si>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</si>
  <si>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</si>
  <si>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</si>
  <si>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</si>
  <si>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</si>
  <si>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</si>
  <si>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</si>
  <si>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</si>
  <si>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</si>
  <si>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</si>
  <si>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</si>
  <si>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</si>
  <si>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</si>
  <si>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</si>
  <si>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</si>
  <si>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</si>
  <si>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</si>
  <si>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</si>
  <si>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</si>
  <si>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</si>
  <si>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</si>
  <si>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</si>
  <si>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</si>
  <si>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</si>
  <si>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</si>
  <si>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</si>
  <si>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</si>
  <si>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</si>
  <si>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</si>
  <si>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</si>
  <si>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</si>
  <si>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</si>
  <si>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</si>
  <si>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</si>
  <si>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</si>
  <si>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</si>
  <si>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</si>
  <si>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</si>
  <si>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</si>
  <si>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</si>
  <si>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</si>
  <si>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</si>
  <si>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</si>
  <si>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</si>
  <si>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</si>
  <si>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</si>
  <si>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</si>
  <si>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</si>
  <si>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</si>
  <si>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</si>
  <si>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</si>
  <si>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</si>
  <si>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</si>
  <si>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</si>
  <si>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</si>
  <si>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</si>
  <si>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</si>
  <si>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</si>
  <si>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</si>
  <si>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</si>
  <si>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</si>
  <si>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</si>
  <si>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</si>
  <si>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</si>
  <si>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</si>
  <si>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</si>
  <si>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</si>
  <si>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</si>
  <si>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</si>
  <si>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</si>
  <si>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</si>
  <si>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</si>
  <si>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</si>
  <si>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</si>
  <si>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</si>
  <si>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</si>
  <si>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</si>
  <si>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</si>
  <si>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</si>
  <si>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</si>
  <si>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</si>
  <si>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</si>
  <si>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</si>
  <si>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</si>
  <si>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</si>
  <si>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</si>
  <si>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</si>
  <si>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</si>
  <si>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</si>
  <si>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</si>
  <si>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</si>
  <si>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</si>
  <si>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</si>
  <si>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</si>
  <si>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</si>
  <si>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</si>
  <si>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</si>
  <si>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</si>
  <si>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</si>
  <si>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</si>
  <si>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</si>
  <si>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</si>
  <si>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</si>
  <si>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</si>
  <si>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</si>
  <si>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</si>
  <si>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</si>
  <si>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</si>
  <si>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</si>
  <si>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</si>
  <si>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</si>
  <si>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</si>
  <si>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</si>
  <si>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</si>
  <si>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</si>
  <si>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</si>
  <si>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</si>
  <si>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</si>
  <si>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</si>
  <si>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</si>
  <si>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</si>
  <si>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</si>
  <si>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</si>
  <si>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</si>
  <si>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</si>
  <si>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</si>
  <si>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</si>
  <si>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</si>
  <si>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</si>
  <si>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</si>
  <si>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</si>
  <si>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</si>
  <si>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</si>
  <si>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</si>
  <si>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</si>
  <si>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</si>
  <si>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</si>
  <si>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</si>
  <si>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</si>
  <si>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</si>
  <si>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</si>
  <si>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</si>
  <si>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</si>
  <si>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</si>
  <si>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</si>
  <si>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</si>
  <si>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</si>
  <si>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</si>
  <si>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</si>
  <si>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</si>
  <si>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</si>
  <si>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</si>
  <si>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</si>
  <si>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</si>
  <si>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</si>
  <si>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</si>
  <si>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</si>
  <si>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</si>
  <si>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</si>
  <si>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</si>
  <si>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</si>
  <si>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</si>
  <si>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</si>
  <si>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</si>
  <si>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</si>
  <si>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</si>
  <si>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</si>
  <si>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</si>
  <si>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</si>
  <si>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</si>
  <si>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</si>
  <si>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</si>
  <si>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</si>
  <si>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</si>
  <si>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</si>
  <si>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</si>
  <si>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</si>
  <si>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</si>
  <si>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</si>
  <si>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</si>
  <si>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</si>
  <si>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</si>
  <si>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</si>
  <si>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</si>
  <si>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</si>
  <si>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</si>
  <si>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</si>
  <si>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</si>
  <si>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</si>
  <si>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</si>
  <si>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</si>
  <si>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</si>
  <si>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</si>
  <si>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</si>
  <si>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</si>
  <si>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</si>
  <si>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</si>
  <si>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</si>
  <si>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</si>
  <si>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</si>
  <si>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</si>
  <si>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</si>
  <si>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</si>
  <si>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</si>
  <si>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</si>
  <si>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</si>
  <si>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</si>
  <si>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</si>
  <si>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</si>
  <si>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</si>
  <si>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</si>
  <si>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</si>
  <si>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</si>
  <si>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</si>
  <si>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</si>
  <si>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</si>
  <si>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</si>
  <si>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</si>
  <si>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</si>
  <si>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</si>
  <si>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</si>
  <si>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</si>
  <si>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</si>
  <si>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</si>
  <si>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</si>
  <si>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</si>
  <si>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</si>
  <si>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</si>
  <si>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</si>
  <si>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</si>
  <si>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</si>
  <si>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</si>
  <si>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</si>
  <si>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</si>
  <si>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</si>
  <si>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</si>
  <si>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</si>
  <si>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</si>
  <si>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</si>
  <si>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</si>
  <si>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</si>
  <si>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</si>
  <si>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</si>
  <si>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</si>
  <si>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</si>
  <si>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</si>
  <si>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</si>
  <si>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</si>
  <si>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</si>
  <si>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</si>
  <si>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</si>
  <si>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</si>
  <si>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</si>
  <si>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</si>
  <si>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</si>
  <si>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</si>
  <si>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</si>
  <si>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</si>
  <si>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</si>
  <si>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</si>
  <si>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</si>
  <si>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</si>
  <si>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</si>
  <si>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</si>
  <si>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</si>
  <si>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</si>
  <si>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</si>
  <si>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</si>
  <si>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</si>
  <si>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</si>
  <si>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</si>
  <si>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</si>
  <si>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</si>
  <si>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</si>
  <si>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</si>
  <si>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</si>
  <si>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</si>
  <si>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</si>
  <si>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</si>
  <si>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</si>
  <si>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</si>
  <si>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</si>
  <si>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</si>
  <si>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</si>
  <si>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</si>
  <si>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</si>
  <si>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</si>
  <si>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</si>
  <si>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</si>
  <si>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</si>
  <si>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</si>
  <si>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</si>
  <si>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</si>
  <si>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</si>
  <si>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</si>
  <si>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</si>
  <si>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</si>
  <si>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</si>
  <si>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</si>
  <si>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</si>
  <si>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</si>
  <si>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</si>
  <si>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</si>
  <si>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</si>
  <si>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</si>
  <si>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</si>
  <si>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</si>
  <si>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</si>
  <si>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</si>
  <si>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</si>
  <si>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</si>
  <si>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</si>
  <si>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</si>
  <si>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</si>
  <si>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</si>
  <si>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</si>
  <si>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</si>
  <si>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</si>
  <si>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</si>
  <si>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</si>
  <si>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</si>
  <si>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</si>
  <si>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</si>
  <si>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</si>
  <si>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</si>
  <si>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</si>
  <si>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</si>
  <si>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</si>
  <si>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</si>
  <si>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</si>
  <si>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</si>
  <si>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</si>
  <si>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</si>
  <si>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</si>
  <si>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</si>
  <si>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</si>
  <si>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</si>
  <si>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</si>
  <si>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</si>
  <si>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</si>
  <si>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</si>
  <si>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</si>
  <si>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</si>
  <si>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</si>
  <si>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</si>
  <si>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</si>
  <si>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</si>
  <si>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</si>
  <si>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</si>
  <si>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</si>
  <si>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</si>
  <si>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</si>
  <si>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</si>
  <si>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</si>
  <si>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</si>
  <si>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</si>
  <si>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</si>
  <si>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</si>
  <si>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</si>
  <si>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</si>
  <si>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</si>
  <si>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</si>
  <si>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</si>
  <si>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</si>
  <si>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</si>
  <si>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</si>
  <si>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</si>
  <si>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</si>
  <si>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</si>
  <si>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</si>
  <si>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</si>
  <si>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</si>
  <si>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</si>
  <si>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</si>
  <si>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</si>
  <si>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</si>
  <si>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</si>
  <si>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</si>
  <si>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</si>
  <si>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</si>
  <si>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</si>
  <si>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</si>
  <si>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</si>
  <si>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</si>
  <si>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</si>
  <si>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</si>
  <si>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</si>
  <si>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</si>
  <si>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</si>
  <si>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</si>
  <si>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</si>
  <si>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</si>
  <si>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</si>
  <si>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</si>
  <si>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</si>
  <si>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</si>
  <si>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</si>
  <si>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</si>
  <si>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</si>
  <si>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</si>
  <si>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</si>
  <si>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</si>
  <si>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</si>
  <si>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</si>
  <si>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</si>
  <si>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</si>
  <si>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</si>
  <si>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</si>
  <si>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</si>
  <si>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</si>
  <si>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</si>
  <si>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</si>
  <si>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</si>
  <si>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</si>
  <si>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</si>
  <si>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</si>
  <si>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</si>
  <si>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</si>
  <si>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</si>
  <si>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</si>
  <si>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</si>
  <si>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</si>
  <si>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</si>
  <si>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</si>
  <si>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</si>
  <si>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</si>
  <si>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</si>
  <si>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</si>
  <si>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</si>
  <si>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</si>
  <si>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</si>
  <si>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</si>
  <si>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</si>
  <si>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</si>
  <si>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</si>
  <si>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</si>
  <si>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</si>
  <si>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</si>
  <si>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</si>
  <si>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</si>
  <si>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</si>
  <si>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</si>
  <si>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</si>
  <si>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</si>
  <si>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</si>
  <si>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</si>
  <si>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</si>
  <si>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</si>
  <si>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</si>
  <si>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</si>
  <si>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</si>
  <si>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</si>
  <si>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</si>
  <si>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</si>
  <si>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</si>
  <si>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</si>
  <si>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</si>
  <si>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</si>
  <si>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</si>
  <si>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</si>
  <si>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</si>
  <si>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</si>
  <si>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</si>
  <si>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</si>
  <si>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</si>
  <si>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</si>
  <si>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</si>
  <si>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</si>
  <si>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</si>
  <si>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</si>
  <si>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</si>
  <si>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</si>
  <si>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</si>
  <si>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</si>
  <si>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</si>
  <si>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</si>
  <si>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</si>
  <si>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</si>
  <si>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</si>
  <si>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</si>
  <si>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</si>
  <si>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</si>
  <si>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</si>
  <si>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</si>
  <si>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</si>
  <si>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</si>
  <si>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</si>
  <si>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</si>
  <si>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</si>
  <si>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</si>
  <si>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</si>
  <si>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</si>
  <si>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</si>
  <si>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</si>
  <si>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</si>
  <si>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</si>
  <si>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</si>
  <si>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</si>
  <si>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</si>
  <si>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</si>
  <si>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</si>
  <si>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</si>
  <si>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</si>
  <si>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</si>
  <si>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</si>
  <si>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</si>
  <si>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</si>
  <si>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</si>
  <si>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</si>
  <si>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</si>
  <si>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</si>
  <si>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</si>
  <si>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</si>
  <si>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</si>
  <si>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</si>
  <si>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</si>
  <si>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</si>
  <si>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</si>
  <si>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</si>
  <si>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</si>
  <si>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</si>
  <si>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</si>
  <si>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</si>
  <si>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</si>
  <si>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</si>
  <si>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</si>
  <si>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</si>
  <si>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</si>
  <si>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</si>
  <si>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</si>
  <si>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</si>
  <si>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</si>
  <si>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</si>
  <si>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</si>
  <si>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</si>
  <si>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</si>
  <si>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</si>
  <si>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</si>
  <si>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</si>
  <si>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</si>
  <si>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</si>
  <si>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</si>
  <si>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</si>
  <si>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</si>
  <si>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</si>
  <si>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</si>
  <si>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</si>
  <si>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</si>
  <si>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</si>
  <si>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</si>
  <si>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</si>
  <si>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</si>
  <si>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</si>
  <si>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</si>
  <si>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</si>
  <si>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</si>
  <si>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</si>
  <si>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</si>
  <si>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</si>
  <si>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</si>
  <si>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</si>
  <si>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</si>
  <si>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</si>
  <si>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</si>
  <si>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</si>
  <si>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</si>
  <si>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</si>
  <si>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</si>
  <si>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</si>
  <si>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</si>
  <si>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</si>
  <si>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</si>
  <si>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</si>
  <si>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</si>
  <si>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</si>
  <si>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</si>
  <si>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</si>
  <si>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</si>
  <si>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</si>
  <si>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</si>
  <si>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</si>
  <si>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</si>
  <si>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</si>
  <si>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</si>
  <si>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</si>
  <si>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</si>
  <si>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</si>
  <si>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</si>
  <si>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</si>
  <si>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</si>
  <si>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</si>
  <si>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</si>
  <si>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</si>
  <si>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</si>
  <si>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</si>
  <si>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</si>
  <si>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</si>
  <si>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</si>
  <si>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</si>
  <si>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</si>
  <si>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</si>
  <si>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</si>
  <si>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</si>
  <si>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</si>
  <si>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</si>
  <si>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</si>
  <si>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</si>
  <si>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</si>
  <si>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</si>
  <si>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</si>
  <si>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</si>
  <si>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</si>
  <si>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</si>
  <si>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</si>
  <si>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</si>
  <si>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</si>
  <si>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</si>
  <si>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</si>
  <si>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</si>
  <si>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</si>
  <si>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</si>
  <si>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</si>
  <si>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</si>
  <si>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</si>
  <si>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</si>
  <si>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</si>
  <si>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</si>
  <si>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</si>
  <si>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</si>
  <si>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</si>
  <si>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</si>
  <si>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</si>
  <si>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</si>
  <si>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</si>
  <si>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</si>
  <si>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</si>
  <si>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</si>
  <si>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</si>
  <si>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</si>
  <si>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</si>
  <si>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</si>
  <si>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</si>
  <si>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</si>
  <si>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</si>
  <si>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</si>
  <si>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</si>
  <si>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</si>
  <si>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</si>
  <si>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</si>
  <si>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</si>
  <si>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</si>
  <si>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</si>
  <si>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</si>
  <si>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</si>
  <si>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</si>
  <si>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</si>
  <si>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</si>
  <si>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</si>
  <si>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</si>
  <si>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</si>
  <si>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</si>
  <si>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</si>
  <si>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</si>
  <si>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</si>
  <si>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</si>
  <si>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</si>
  <si>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</si>
  <si>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</si>
  <si>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</si>
  <si>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</si>
  <si>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</si>
  <si>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</si>
  <si>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</si>
  <si>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</si>
  <si>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</si>
  <si>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</si>
  <si>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</si>
  <si>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</si>
  <si>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</si>
  <si>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</si>
  <si>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</si>
  <si>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</si>
  <si>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</si>
  <si>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</si>
  <si>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</si>
  <si>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</si>
  <si>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</si>
  <si>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</si>
  <si>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</si>
  <si>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</si>
  <si>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</si>
  <si>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</si>
  <si>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</si>
  <si>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</si>
  <si>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</si>
  <si>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</si>
  <si>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</si>
  <si>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</si>
  <si>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</si>
  <si>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</si>
  <si>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</si>
  <si>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</si>
  <si>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</si>
  <si>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</si>
  <si>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</si>
  <si>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</si>
  <si>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</si>
  <si>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</si>
  <si>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</si>
  <si>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</si>
  <si>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</si>
  <si>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</si>
  <si>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</si>
  <si>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</si>
  <si>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</si>
  <si>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</si>
  <si>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</si>
  <si>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</si>
  <si>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</si>
  <si>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</si>
  <si>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</si>
  <si>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</si>
  <si>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</si>
  <si>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</si>
  <si>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</si>
  <si>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</si>
  <si>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</si>
  <si>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</si>
  <si>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</si>
  <si>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</si>
  <si>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</si>
  <si>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</si>
  <si>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</si>
  <si>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</si>
  <si>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</si>
  <si>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</si>
  <si>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</si>
  <si>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</si>
  <si>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</si>
  <si>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</si>
  <si>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</si>
  <si>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</si>
  <si>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</si>
  <si>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</si>
  <si>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</si>
  <si>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</si>
  <si>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</si>
  <si>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</si>
  <si>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</si>
  <si>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</si>
  <si>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</si>
  <si>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</si>
  <si>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</si>
  <si>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</si>
  <si>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</si>
  <si>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</si>
  <si>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</si>
  <si>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</si>
  <si>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</si>
  <si>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</si>
  <si>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</si>
  <si>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</si>
  <si>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</si>
  <si>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</si>
  <si>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</si>
  <si>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</si>
  <si>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</si>
  <si>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</si>
  <si>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</si>
  <si>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</si>
  <si>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</si>
  <si>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</si>
  <si>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</si>
  <si>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</si>
  <si>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</si>
  <si>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</si>
  <si>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</si>
  <si>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</si>
  <si>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</si>
  <si>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</si>
  <si>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</si>
  <si>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</si>
  <si>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</si>
  <si>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</si>
  <si>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</si>
  <si>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</si>
  <si>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</si>
  <si>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</si>
  <si>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</si>
  <si>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</si>
  <si>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</si>
  <si>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</si>
  <si>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</si>
  <si>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</si>
  <si>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</si>
  <si>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</si>
  <si>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</si>
  <si>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</si>
  <si>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</si>
  <si>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</si>
  <si>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</si>
  <si>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</si>
  <si>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</si>
  <si>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</si>
  <si>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</si>
  <si>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</si>
  <si>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</si>
  <si>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</si>
  <si>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</si>
  <si>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</si>
  <si>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</si>
  <si>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</si>
  <si>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</si>
  <si>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</si>
  <si>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</si>
  <si>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</si>
  <si>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</si>
  <si>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</si>
  <si>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</si>
  <si>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</si>
  <si>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</si>
  <si>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</si>
  <si>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</si>
  <si>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</si>
  <si>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</si>
  <si>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</si>
  <si>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</si>
  <si>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</si>
  <si>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</si>
  <si>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</si>
  <si>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</si>
  <si>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</si>
  <si>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</si>
  <si>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</si>
  <si>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</si>
  <si>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</si>
  <si>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</si>
  <si>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</si>
  <si>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</si>
  <si>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</si>
  <si>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</si>
  <si>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</si>
  <si>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</si>
  <si>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</si>
  <si>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</si>
  <si>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</si>
  <si>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</si>
  <si>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</si>
  <si>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</si>
  <si>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</si>
  <si>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</si>
  <si>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</si>
  <si>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</si>
  <si>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</si>
  <si>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</si>
  <si>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</si>
  <si>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</si>
  <si>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</si>
  <si>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</si>
  <si>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</si>
  <si>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</si>
  <si>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</si>
  <si>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</si>
  <si>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</si>
  <si>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</si>
  <si>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</si>
  <si>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</si>
  <si>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</si>
  <si>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</si>
  <si>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</si>
  <si>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</si>
  <si>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</si>
  <si>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</si>
  <si>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</si>
  <si>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</si>
  <si>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</si>
  <si>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</si>
  <si>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</si>
  <si>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</si>
  <si>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</si>
  <si>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</si>
  <si>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</si>
  <si>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</si>
  <si>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</si>
  <si>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</si>
  <si>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</si>
  <si>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</si>
  <si>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</si>
  <si>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</si>
  <si>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</si>
  <si>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</si>
  <si>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</si>
  <si>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</si>
  <si>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</si>
  <si>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</si>
  <si>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</si>
  <si>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</si>
  <si>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</si>
  <si>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</si>
  <si>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</si>
  <si>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</si>
  <si>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</si>
  <si>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</si>
  <si>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</si>
  <si>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</si>
  <si>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</si>
  <si>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</si>
  <si>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</si>
  <si>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</si>
  <si>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</si>
  <si>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</si>
  <si>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</si>
  <si>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</si>
  <si>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</si>
  <si>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</si>
  <si>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</si>
  <si>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</si>
  <si>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</si>
  <si>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</si>
  <si>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</si>
  <si>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</si>
  <si>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</si>
  <si>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</si>
  <si>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</si>
  <si>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</si>
  <si>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</si>
  <si>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</si>
  <si>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</si>
  <si>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</si>
  <si>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</si>
  <si>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</si>
  <si>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</si>
  <si>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</si>
  <si>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</si>
  <si>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</si>
  <si>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</si>
  <si>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</si>
  <si>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</si>
  <si>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</si>
  <si>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</si>
  <si>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</si>
  <si>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</si>
  <si>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</si>
  <si>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</si>
  <si>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</si>
  <si>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</si>
  <si>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</si>
  <si>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</si>
  <si>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</si>
  <si>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</si>
  <si>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</si>
  <si>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</si>
  <si>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</si>
  <si>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</si>
  <si>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</si>
  <si>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</si>
  <si>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</si>
  <si>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</si>
  <si>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</si>
  <si>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</si>
  <si>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</si>
  <si>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</si>
  <si>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</si>
  <si>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</si>
  <si>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</si>
  <si>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</si>
  <si>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</si>
  <si>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</si>
  <si>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</si>
  <si>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</si>
  <si>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</si>
  <si>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</si>
  <si>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</si>
  <si>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</si>
  <si>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</si>
  <si>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</si>
  <si>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</si>
  <si>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</si>
  <si>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</si>
  <si>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</si>
  <si>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</si>
  <si>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</si>
  <si>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</si>
  <si>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</si>
  <si>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</si>
  <si>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</si>
  <si>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</si>
  <si>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</si>
  <si>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</si>
  <si>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</si>
  <si>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</si>
  <si>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</si>
  <si>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</si>
  <si>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</si>
  <si>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</si>
  <si>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</si>
  <si>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</si>
  <si>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</si>
  <si>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</si>
  <si>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</si>
  <si>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</si>
  <si>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</si>
  <si>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</si>
  <si>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</si>
  <si>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</si>
  <si>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</si>
  <si>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</si>
  <si>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</si>
  <si>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</si>
  <si>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</si>
  <si>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</si>
  <si>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</si>
  <si>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</si>
  <si>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</si>
  <si>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</si>
  <si>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</si>
  <si>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</si>
  <si>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</si>
  <si>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</si>
  <si>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</si>
  <si>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</si>
  <si>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</si>
  <si>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</si>
  <si>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</si>
  <si>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</si>
  <si>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</si>
  <si>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</si>
  <si>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</si>
  <si>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</si>
  <si>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</si>
  <si>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</si>
  <si>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</si>
  <si>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</si>
  <si>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</si>
  <si>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</si>
  <si>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</si>
  <si>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</si>
  <si>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</si>
  <si>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</si>
  <si>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</si>
  <si>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</si>
  <si>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</si>
  <si>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</si>
  <si>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</si>
  <si>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</si>
  <si>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</si>
  <si>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</si>
  <si>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</si>
  <si>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</si>
  <si>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</si>
  <si>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</si>
  <si>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</si>
  <si>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</si>
  <si>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</si>
  <si>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</si>
  <si>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</si>
  <si>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</si>
  <si>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</si>
  <si>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</si>
  <si>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</si>
  <si>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</si>
  <si>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</si>
  <si>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</si>
  <si>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</si>
  <si>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</si>
  <si>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</si>
  <si>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</si>
  <si>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</si>
  <si>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</si>
  <si>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</si>
  <si>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</si>
  <si>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</si>
  <si>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</si>
  <si>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</si>
  <si>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</si>
  <si>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</si>
  <si>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</si>
  <si>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</si>
  <si>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</si>
  <si>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</si>
  <si>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</si>
  <si>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</si>
  <si>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</si>
  <si>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</si>
  <si>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</si>
  <si>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</si>
  <si>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</si>
  <si>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</si>
  <si>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</si>
  <si>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</si>
  <si>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</si>
  <si>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</si>
  <si>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</si>
  <si>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</si>
  <si>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</si>
  <si>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</si>
  <si>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</si>
  <si>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</si>
  <si>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</si>
  <si>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</si>
  <si>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</si>
  <si>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</si>
  <si>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</si>
  <si>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</si>
  <si>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</si>
  <si>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</si>
  <si>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</si>
  <si>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</si>
  <si>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</si>
  <si>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</si>
  <si>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</si>
  <si>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</si>
  <si>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</si>
  <si>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</si>
  <si>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</si>
  <si>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</si>
  <si>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</si>
  <si>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</si>
  <si>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</si>
  <si>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</si>
  <si>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</si>
  <si>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</si>
  <si>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</si>
  <si>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</si>
  <si>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</si>
  <si>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</si>
  <si>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</si>
  <si>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</si>
  <si>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</si>
  <si>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</si>
  <si>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</si>
  <si>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</si>
  <si>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</si>
  <si>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</si>
  <si>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</si>
  <si>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</si>
  <si>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</si>
  <si>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</si>
  <si>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</si>
  <si>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</si>
  <si>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</si>
  <si>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</si>
  <si>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</si>
  <si>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</si>
  <si>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</si>
  <si>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</si>
  <si>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</si>
  <si>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</si>
  <si>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</si>
  <si>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</si>
  <si>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</si>
  <si>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</si>
  <si>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</si>
  <si>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</si>
  <si>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</si>
  <si>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</si>
  <si>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</si>
  <si>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</si>
  <si>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</si>
  <si>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</si>
  <si>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</si>
  <si>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</si>
  <si>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</si>
  <si>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</si>
  <si>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</si>
  <si>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</si>
  <si>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</si>
  <si>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</si>
  <si>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</si>
  <si>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</si>
  <si>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</si>
  <si>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</si>
  <si>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</si>
  <si>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</si>
  <si>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</si>
  <si>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</si>
  <si>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</si>
  <si>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</si>
  <si>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</si>
  <si>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</si>
  <si>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</si>
  <si>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</si>
  <si>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</si>
  <si>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</si>
  <si>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</si>
  <si>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</si>
  <si>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</si>
  <si>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</si>
  <si>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</si>
  <si>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</si>
  <si>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</si>
  <si>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</si>
  <si>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</si>
  <si>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</si>
  <si>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</si>
  <si>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</si>
  <si>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</si>
  <si>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</si>
  <si>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</si>
  <si>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</si>
  <si>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</si>
  <si>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</si>
  <si>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</si>
  <si>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</si>
  <si>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</si>
  <si>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</si>
  <si>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</si>
  <si>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</si>
  <si>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</si>
  <si>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</si>
  <si>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</si>
  <si>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</si>
  <si>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</si>
  <si>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</si>
  <si>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</si>
  <si>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</si>
  <si>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</si>
  <si>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</si>
  <si>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</si>
  <si>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</si>
  <si>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</si>
  <si>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</si>
  <si>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</si>
  <si>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</si>
  <si>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</si>
  <si>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</si>
  <si>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</si>
  <si>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</si>
  <si>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</si>
  <si>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</si>
  <si>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</si>
  <si>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</si>
  <si>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</si>
  <si>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</si>
  <si>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</si>
  <si>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</si>
  <si>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</si>
  <si>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</si>
  <si>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</si>
  <si>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</si>
  <si>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</si>
  <si>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</si>
  <si>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</si>
  <si>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</si>
  <si>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</si>
  <si>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</si>
  <si>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</si>
  <si>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</si>
  <si>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</si>
  <si>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</si>
  <si>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</si>
  <si>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</si>
  <si>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</si>
  <si>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</si>
  <si>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</si>
  <si>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</si>
  <si>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</si>
  <si>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</si>
  <si>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</si>
  <si>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</si>
  <si>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</si>
  <si>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</si>
  <si>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</si>
  <si>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</si>
  <si>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</si>
  <si>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</si>
  <si>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</si>
  <si>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</si>
  <si>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</si>
  <si>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</si>
  <si>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</si>
  <si>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</si>
  <si>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</si>
  <si>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</si>
  <si>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</si>
  <si>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</si>
  <si>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</si>
  <si>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</si>
  <si>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</si>
  <si>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</si>
  <si>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</si>
  <si>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</si>
  <si>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</si>
  <si>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</si>
  <si>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</si>
  <si>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</si>
  <si>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</si>
  <si>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</si>
  <si>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</si>
  <si>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</si>
  <si>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</si>
  <si>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</si>
  <si>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</si>
  <si>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</si>
  <si>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</si>
  <si>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</si>
  <si>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</si>
  <si>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</si>
  <si>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</si>
  <si>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</si>
  <si>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</si>
  <si>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</si>
  <si>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</si>
  <si>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</si>
  <si>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</si>
  <si>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</si>
  <si>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</si>
  <si>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</si>
  <si>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</si>
  <si>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</si>
  <si>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</si>
  <si>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</si>
  <si>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</si>
  <si>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</si>
  <si>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</si>
  <si>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</si>
  <si>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</si>
  <si>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</si>
  <si>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</si>
  <si>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</si>
  <si>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</si>
  <si>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</si>
  <si>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</si>
  <si>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</si>
  <si>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</si>
  <si>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</si>
  <si>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</si>
  <si>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</si>
  <si>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</si>
  <si>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</si>
  <si>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</si>
  <si>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</si>
  <si>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</si>
  <si>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</si>
  <si>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</si>
  <si>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</si>
  <si>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</si>
  <si>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</si>
  <si>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</si>
  <si>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</si>
  <si>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</si>
  <si>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</si>
  <si>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</si>
  <si>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</si>
  <si>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</si>
  <si>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</si>
  <si>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</si>
  <si>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</si>
  <si>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</si>
  <si>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</si>
  <si>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</si>
  <si>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</si>
  <si>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</si>
  <si>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</si>
  <si>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</si>
  <si>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</si>
  <si>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</si>
  <si>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</si>
  <si>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</si>
  <si>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</si>
  <si>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</si>
  <si>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</si>
  <si>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</si>
  <si>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</si>
  <si>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</si>
  <si>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</si>
  <si>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</si>
  <si>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</si>
  <si>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</si>
  <si>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</si>
  <si>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</si>
  <si>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</si>
  <si>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</si>
  <si>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</si>
  <si>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</si>
  <si>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</si>
  <si>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</si>
  <si>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</si>
  <si>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</si>
  <si>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</si>
  <si>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</si>
  <si>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</si>
  <si>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</si>
  <si>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</si>
  <si>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</si>
  <si>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</si>
  <si>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</si>
  <si>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</si>
  <si>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</si>
  <si>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</si>
  <si>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</si>
  <si>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</si>
  <si>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</si>
  <si>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</si>
  <si>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</si>
  <si>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</si>
  <si>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</si>
  <si>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</si>
  <si>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</si>
  <si>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</si>
  <si>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</si>
  <si>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</si>
  <si>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</si>
  <si>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</si>
  <si>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</si>
  <si>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</si>
  <si>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</si>
  <si>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</si>
  <si>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</si>
  <si>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</si>
  <si>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</si>
  <si>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</si>
  <si>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</si>
  <si>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</si>
  <si>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</si>
  <si>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</si>
  <si>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</si>
  <si>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</si>
  <si>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</si>
  <si>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</si>
  <si>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</si>
  <si>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</si>
  <si>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</si>
  <si>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</si>
  <si>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</si>
  <si>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</si>
  <si>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</si>
  <si>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</si>
  <si>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</si>
  <si>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</si>
  <si>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</si>
  <si>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</si>
  <si>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</si>
  <si>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</si>
  <si>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</si>
  <si>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</si>
  <si>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</si>
  <si>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</si>
  <si>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</si>
  <si>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</si>
  <si>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</si>
  <si>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</si>
  <si>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</si>
  <si>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</si>
  <si>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</si>
  <si>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</si>
  <si>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</si>
  <si>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</si>
  <si>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</si>
  <si>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</si>
  <si>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</si>
  <si>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</si>
  <si>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</si>
  <si>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</si>
  <si>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</si>
  <si>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</si>
  <si>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</si>
  <si>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</si>
  <si>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</si>
  <si>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</si>
  <si>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</si>
  <si>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</si>
  <si>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</si>
  <si>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</si>
  <si>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</si>
  <si>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</si>
  <si>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</si>
  <si>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</si>
  <si>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</si>
  <si>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</si>
  <si>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</si>
  <si>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</si>
  <si>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</si>
  <si>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</si>
  <si>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</si>
  <si>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</si>
  <si>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</si>
  <si>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</si>
  <si>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</si>
  <si>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</si>
  <si>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</si>
  <si>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</si>
  <si>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</si>
  <si>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</si>
  <si>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</si>
  <si>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</si>
  <si>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</si>
  <si>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</si>
  <si>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</si>
  <si>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</si>
  <si>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</si>
  <si>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</si>
  <si>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</si>
  <si>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</si>
  <si>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</si>
  <si>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</si>
  <si>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</si>
  <si>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</si>
  <si>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</si>
  <si>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</si>
  <si>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</si>
  <si>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</si>
  <si>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</si>
  <si>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</si>
  <si>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</si>
  <si>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</si>
  <si>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</si>
  <si>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</si>
  <si>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</si>
  <si>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</si>
  <si>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</si>
  <si>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</si>
  <si>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</si>
  <si>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</si>
  <si>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</si>
  <si>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</si>
  <si>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</si>
  <si>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</si>
  <si>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</si>
  <si>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</si>
  <si>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</si>
  <si>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</si>
  <si>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</si>
  <si>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</si>
  <si>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</si>
  <si>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</si>
  <si>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</si>
  <si>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</si>
  <si>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</si>
  <si>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</si>
  <si>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</si>
  <si>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</si>
  <si>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</si>
  <si>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</si>
  <si>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</si>
  <si>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</si>
  <si>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</si>
  <si>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</si>
  <si>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</si>
  <si>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</si>
  <si>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</si>
  <si>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</si>
  <si>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</si>
  <si>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</si>
  <si>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</si>
  <si>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</si>
  <si>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</si>
  <si>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</si>
  <si>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</si>
  <si>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</si>
  <si>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</si>
  <si>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</si>
  <si>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</si>
  <si>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</si>
  <si>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</si>
  <si>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</si>
  <si>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</si>
  <si>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</si>
  <si>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</si>
  <si>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</si>
  <si>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</si>
  <si>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</si>
  <si>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</si>
  <si>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</si>
  <si>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</si>
  <si>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</si>
  <si>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</si>
  <si>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</si>
  <si>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</si>
  <si>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</si>
  <si>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</si>
  <si>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</si>
  <si>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</si>
  <si>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</si>
  <si>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</si>
  <si>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</si>
  <si>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</si>
  <si>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</si>
  <si>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</si>
  <si>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</si>
  <si>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</si>
  <si>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</si>
  <si>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</si>
  <si>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</si>
  <si>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</si>
  <si>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</si>
  <si>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</si>
  <si>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</si>
  <si>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</si>
  <si>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</si>
  <si>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</si>
  <si>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</si>
  <si>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</si>
  <si>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</si>
  <si>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</si>
  <si>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</si>
  <si>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</si>
  <si>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</si>
  <si>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</si>
  <si>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</si>
  <si>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</si>
  <si>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</si>
  <si>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</si>
  <si>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</si>
  <si>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</si>
  <si>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</si>
  <si>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</si>
  <si>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</si>
  <si>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</si>
  <si>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</si>
  <si>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</si>
  <si>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</si>
  <si>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</si>
  <si>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</si>
  <si>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</si>
  <si>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</si>
  <si>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</si>
  <si>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</si>
  <si>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</si>
  <si>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</si>
  <si>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</si>
  <si>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</si>
  <si>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</si>
  <si>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</si>
  <si>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</si>
  <si>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</si>
  <si>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</si>
  <si>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</si>
  <si>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</si>
  <si>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</si>
  <si>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</si>
  <si>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</si>
  <si>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</si>
  <si>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</si>
  <si>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</si>
  <si>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</si>
  <si>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</si>
  <si>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</si>
  <si>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</si>
  <si>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</si>
  <si>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</si>
  <si>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</si>
  <si>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</si>
  <si>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</si>
  <si>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</si>
  <si>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</si>
  <si>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</si>
  <si>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</si>
  <si>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</si>
  <si>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</si>
  <si>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</si>
  <si>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</si>
  <si>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</si>
  <si>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</si>
  <si>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</si>
  <si>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</si>
  <si>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</si>
  <si>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</si>
  <si>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</si>
  <si>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</si>
  <si>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</si>
  <si>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</si>
  <si>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</si>
  <si>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</si>
  <si>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</si>
  <si>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</si>
  <si>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</si>
  <si>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</si>
  <si>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</si>
  <si>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</si>
  <si>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</si>
  <si>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</si>
  <si>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</si>
  <si>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</si>
  <si>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</si>
  <si>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</si>
  <si>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</si>
  <si>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</si>
  <si>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</si>
  <si>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</si>
  <si>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</si>
  <si>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</si>
  <si>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</si>
  <si>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</si>
  <si>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</si>
  <si>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</si>
  <si>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</si>
  <si>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</si>
  <si>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</si>
  <si>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</si>
  <si>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</si>
  <si>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</si>
  <si>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</si>
  <si>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</si>
  <si>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</si>
  <si>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</si>
  <si>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</si>
  <si>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</si>
  <si>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</si>
  <si>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</si>
  <si>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</si>
  <si>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</si>
  <si>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</si>
  <si>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</si>
  <si>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</si>
  <si>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</si>
  <si>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</si>
  <si>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</si>
  <si>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</si>
  <si>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</si>
  <si>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</si>
  <si>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</si>
  <si>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</si>
  <si>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</si>
  <si>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</si>
  <si>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</si>
  <si>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</si>
  <si>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</si>
  <si>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</si>
  <si>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</si>
  <si>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</si>
  <si>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</si>
  <si>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</si>
  <si>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</si>
  <si>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</si>
  <si>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</si>
  <si>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</si>
  <si>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</si>
  <si>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</si>
  <si>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</si>
  <si>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</si>
  <si>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</si>
  <si>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</si>
  <si>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</si>
  <si>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</si>
  <si>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</si>
  <si>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</si>
  <si>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</si>
  <si>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</si>
  <si>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</si>
  <si>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</si>
  <si>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</si>
  <si>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</si>
  <si>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</si>
  <si>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</si>
  <si>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</si>
  <si>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</si>
  <si>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</si>
  <si>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</si>
  <si>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</si>
  <si>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</si>
  <si>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</si>
  <si>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</si>
  <si>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</si>
  <si>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</si>
  <si>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</si>
  <si>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</si>
  <si>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</si>
  <si>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</si>
  <si>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</si>
  <si>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</si>
  <si>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</si>
  <si>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</si>
  <si>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</si>
  <si>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</si>
  <si>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</si>
  <si>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</si>
  <si>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</si>
  <si>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</si>
  <si>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</si>
  <si>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</si>
  <si>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</si>
  <si>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</si>
  <si>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</si>
  <si>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</si>
  <si>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</si>
  <si>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</si>
  <si>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</si>
  <si>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</si>
  <si>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</si>
  <si>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</si>
  <si>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</si>
  <si>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</si>
  <si>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</si>
  <si>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</si>
  <si>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</si>
  <si>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</si>
  <si>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</si>
  <si>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</si>
  <si>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</si>
  <si>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</si>
  <si>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</si>
  <si>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</si>
  <si>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</si>
  <si>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</si>
  <si>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</si>
  <si>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</si>
  <si>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</si>
  <si>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</si>
  <si>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</si>
  <si>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</si>
  <si>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</si>
  <si>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</si>
  <si>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</si>
  <si>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</si>
  <si>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</si>
  <si>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</si>
  <si>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</si>
  <si>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</si>
  <si>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</si>
  <si>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</si>
  <si>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</si>
  <si>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</si>
  <si>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</si>
  <si>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</si>
  <si>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</si>
  <si>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</si>
  <si>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</si>
  <si>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</si>
  <si>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</si>
  <si>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</si>
  <si>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</si>
  <si>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</si>
  <si>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</si>
  <si>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</si>
  <si>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</si>
  <si>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</si>
  <si>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</si>
  <si>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</si>
  <si>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</si>
  <si>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</si>
  <si>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</si>
  <si>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</si>
  <si>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</si>
  <si>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</si>
  <si>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</si>
  <si>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</si>
  <si>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</si>
  <si>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</si>
  <si>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</si>
  <si>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</si>
  <si>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</si>
  <si>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</si>
  <si>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</si>
  <si>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</si>
  <si>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</si>
  <si>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</si>
  <si>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</si>
  <si>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</si>
  <si>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</si>
  <si>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</si>
  <si>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</si>
  <si>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</si>
  <si>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</si>
  <si>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</si>
  <si>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</si>
  <si>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</si>
  <si>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</si>
  <si>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</si>
  <si>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</si>
  <si>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</si>
  <si>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</si>
  <si>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</si>
  <si>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</si>
  <si>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</si>
  <si>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</si>
  <si>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</si>
  <si>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</si>
  <si>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</si>
  <si>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</si>
  <si>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</si>
  <si>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</si>
  <si>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</si>
  <si>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</si>
  <si>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</si>
  <si>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</si>
  <si>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</si>
  <si>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</si>
  <si>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</si>
  <si>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</si>
  <si>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</si>
  <si>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</si>
  <si>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</si>
  <si>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</si>
  <si>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</si>
  <si>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</si>
  <si>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</si>
  <si>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</si>
  <si>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</si>
  <si>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</si>
  <si>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</si>
  <si>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</si>
  <si>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</si>
  <si>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</si>
  <si>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</si>
  <si>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</si>
  <si>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</si>
  <si>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</si>
  <si>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</si>
  <si>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</si>
  <si>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</si>
  <si>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</si>
  <si>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</si>
  <si>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</si>
  <si>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</si>
  <si>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</si>
  <si>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</si>
  <si>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</si>
  <si>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</si>
  <si>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</si>
  <si>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</si>
  <si>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</si>
  <si>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</si>
  <si>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</si>
  <si>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</si>
  <si>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</si>
  <si>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</si>
  <si>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</si>
  <si>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</si>
  <si>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</si>
  <si>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</si>
  <si>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</si>
  <si>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</si>
  <si>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</si>
  <si>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</si>
  <si>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</si>
  <si>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</si>
  <si>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</si>
  <si>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</si>
  <si>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</si>
  <si>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</si>
  <si>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</si>
  <si>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</si>
  <si>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</si>
  <si>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</si>
  <si>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</si>
  <si>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</si>
  <si>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</si>
  <si>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</si>
  <si>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</si>
  <si>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</si>
  <si>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</si>
  <si>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</si>
  <si>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</si>
  <si>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</si>
  <si>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</si>
  <si>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</si>
  <si>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</si>
  <si>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</si>
  <si>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</si>
  <si>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</si>
  <si>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</si>
  <si>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</si>
  <si>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</si>
  <si>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</si>
  <si>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</si>
  <si>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</si>
  <si>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</si>
  <si>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</si>
  <si>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</si>
  <si>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</si>
  <si>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</si>
  <si>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</si>
  <si>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</si>
  <si>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</si>
  <si>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</si>
  <si>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</si>
  <si>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</si>
  <si>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</si>
  <si>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</si>
  <si>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</si>
  <si>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</si>
  <si>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</si>
  <si>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</si>
  <si>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</si>
  <si>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</si>
  <si>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</si>
  <si>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</si>
  <si>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</si>
  <si>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</si>
  <si>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</si>
  <si>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</si>
  <si>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</si>
  <si>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</si>
  <si>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</si>
  <si>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</si>
  <si>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</si>
  <si>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</si>
  <si>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</si>
  <si>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</si>
  <si>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</si>
  <si>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</si>
  <si>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</si>
  <si>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</si>
  <si>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</si>
  <si>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</si>
  <si>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</si>
  <si>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</si>
  <si>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</si>
  <si>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</si>
  <si>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</si>
  <si>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</si>
  <si>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</si>
  <si>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</si>
  <si>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</si>
  <si>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</si>
  <si>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</si>
  <si>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</si>
  <si>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</si>
  <si>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</si>
  <si>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</si>
  <si>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</si>
  <si>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</si>
  <si>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</si>
  <si>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</si>
  <si>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</si>
  <si>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</si>
  <si>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</si>
  <si>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</si>
  <si>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</si>
  <si>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</si>
  <si>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</si>
  <si>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</si>
  <si>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</si>
  <si>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</si>
  <si>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</si>
  <si>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</si>
  <si>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</si>
  <si>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</si>
  <si>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</si>
  <si>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</si>
  <si>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</si>
  <si>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</si>
  <si>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</si>
  <si>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</si>
  <si>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</si>
  <si>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</si>
  <si>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</si>
  <si>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</si>
  <si>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</si>
  <si>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</si>
  <si>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</si>
  <si>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</si>
  <si>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</si>
  <si>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</si>
  <si>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</si>
  <si>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</si>
  <si>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</si>
  <si>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</si>
  <si>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</si>
  <si>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</si>
  <si>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</si>
  <si>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</si>
  <si>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</si>
  <si>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</si>
  <si>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</si>
  <si>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</si>
  <si>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</si>
  <si>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</si>
  <si>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</si>
  <si>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</si>
  <si>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</si>
  <si>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</si>
  <si>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</si>
  <si>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</si>
  <si>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</si>
  <si>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</si>
  <si>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</si>
  <si>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</si>
  <si>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</si>
  <si>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</si>
  <si>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</si>
  <si>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</si>
  <si>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</si>
  <si>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</si>
  <si>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</si>
  <si>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</si>
  <si>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</si>
  <si>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</si>
  <si>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</si>
  <si>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</si>
  <si>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</si>
  <si>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</si>
  <si>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</si>
  <si>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</si>
  <si>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</si>
  <si>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</si>
  <si>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</si>
  <si>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</si>
  <si>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</si>
  <si>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</si>
  <si>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</si>
  <si>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</si>
  <si>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</si>
  <si>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</si>
  <si>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</si>
  <si>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</si>
  <si>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</si>
  <si>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</si>
  <si>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</si>
  <si>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</si>
  <si>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</si>
  <si>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</si>
  <si>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</si>
  <si>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</si>
  <si>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</si>
  <si>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</si>
  <si>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</si>
  <si>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</si>
  <si>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</si>
  <si>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</si>
  <si>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</si>
  <si>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</si>
  <si>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</si>
  <si>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</si>
  <si>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</si>
  <si>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</si>
  <si>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</si>
  <si>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</si>
  <si>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</si>
  <si>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</si>
  <si>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</si>
  <si>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</si>
  <si>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</si>
  <si>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</si>
  <si>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</si>
  <si>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</si>
  <si>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</si>
  <si>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</si>
  <si>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</si>
  <si>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</si>
  <si>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</si>
  <si>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</si>
  <si>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</si>
  <si>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</si>
  <si>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</si>
  <si>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</si>
  <si>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</si>
  <si>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</si>
  <si>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</si>
  <si>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</si>
  <si>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</si>
  <si>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</si>
  <si>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</si>
  <si>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</si>
  <si>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</si>
  <si>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</si>
  <si>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</si>
  <si>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</si>
  <si>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</si>
  <si>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</si>
  <si>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</si>
  <si>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</si>
  <si>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</si>
  <si>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</si>
  <si>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</si>
  <si>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</si>
  <si>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</si>
  <si>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</si>
  <si>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</si>
  <si>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</si>
  <si>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</si>
  <si>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</si>
  <si>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</si>
  <si>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</si>
  <si>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</si>
  <si>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</si>
  <si>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</si>
  <si>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</si>
  <si>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</si>
  <si>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</si>
  <si>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</si>
  <si>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</si>
  <si>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</si>
  <si>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</si>
  <si>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</si>
  <si>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</si>
  <si>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</si>
  <si>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</si>
  <si>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</si>
  <si>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</si>
  <si>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</si>
  <si>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</si>
  <si>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</si>
  <si>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</si>
  <si>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</si>
  <si>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</si>
  <si>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</si>
  <si>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</si>
  <si>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</si>
  <si>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</si>
  <si>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</si>
  <si>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</si>
  <si>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</si>
  <si>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</si>
  <si>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</si>
  <si>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</si>
  <si>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</si>
  <si>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</si>
  <si>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</si>
  <si>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</si>
  <si>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</si>
  <si>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</si>
  <si>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</si>
  <si>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</si>
  <si>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</si>
  <si>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</si>
  <si>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</si>
  <si>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</si>
  <si>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</si>
  <si>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</si>
  <si>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</si>
  <si>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</si>
  <si>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</si>
  <si>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</si>
  <si>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</si>
  <si>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</si>
  <si>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</si>
  <si>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</si>
  <si>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</si>
  <si>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</si>
  <si>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</si>
  <si>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</si>
  <si>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</si>
  <si>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</si>
  <si>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</si>
  <si>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</si>
  <si>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</si>
  <si>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</si>
  <si>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</si>
  <si>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</si>
  <si>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</si>
  <si>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</si>
  <si>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</si>
  <si>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</si>
  <si>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</si>
  <si>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</si>
  <si>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</si>
  <si>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</si>
  <si>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</si>
  <si>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</si>
  <si>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</si>
  <si>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</si>
  <si>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</si>
  <si>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</si>
  <si>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</si>
  <si>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</si>
  <si>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</si>
  <si>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</si>
  <si>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</si>
  <si>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</si>
  <si>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</si>
  <si>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</si>
  <si>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</si>
  <si>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</si>
  <si>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</si>
  <si>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</si>
  <si>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</si>
  <si>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</si>
  <si>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</si>
  <si>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</si>
  <si>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</si>
  <si>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</si>
  <si>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</si>
  <si>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</si>
  <si>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</si>
  <si>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</si>
  <si>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</si>
  <si>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</si>
  <si>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</si>
  <si>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</si>
  <si>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</si>
  <si>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</si>
  <si>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</si>
  <si>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</si>
  <si>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</si>
  <si>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</si>
  <si>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</si>
  <si>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</si>
  <si>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</si>
  <si>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</si>
  <si>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</si>
  <si>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</si>
  <si>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</si>
  <si>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</si>
  <si>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</si>
  <si>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</si>
  <si>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</si>
  <si>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</si>
  <si>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</si>
  <si>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</si>
  <si>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</si>
  <si>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</si>
  <si>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</si>
  <si>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</si>
  <si>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</si>
  <si>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</si>
  <si>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</si>
  <si>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</si>
  <si>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</si>
  <si>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</si>
  <si>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</si>
  <si>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</si>
  <si>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</si>
  <si>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</si>
  <si>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</si>
  <si>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</si>
  <si>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</si>
  <si>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</si>
  <si>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</si>
  <si>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</si>
  <si>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</si>
  <si>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</si>
  <si>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</si>
  <si>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</si>
  <si>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</si>
  <si>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</si>
  <si>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</si>
  <si>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</si>
  <si>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</si>
  <si>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</si>
  <si>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</si>
  <si>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</si>
  <si>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</si>
  <si>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</si>
  <si>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</si>
  <si>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</si>
  <si>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</si>
  <si>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</si>
  <si>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</si>
  <si>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</si>
  <si>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</si>
  <si>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</si>
  <si>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</si>
  <si>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</si>
  <si>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</si>
  <si>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</si>
  <si>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</si>
  <si>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</si>
  <si>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</si>
  <si>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</si>
  <si>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</si>
  <si>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</si>
  <si>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</si>
  <si>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</si>
  <si>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</si>
  <si>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</si>
  <si>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</si>
  <si>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</si>
  <si>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</si>
  <si>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</si>
  <si>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</si>
  <si>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</si>
  <si>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</si>
  <si>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</si>
  <si>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</si>
  <si>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</si>
  <si>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</si>
  <si>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</si>
  <si>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</si>
  <si>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</si>
  <si>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</si>
  <si>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</si>
  <si>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</si>
  <si>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</si>
  <si>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</si>
  <si>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</si>
  <si>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</si>
  <si>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</si>
  <si>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</si>
  <si>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</si>
  <si>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</si>
  <si>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</si>
  <si>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</si>
  <si>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</si>
  <si>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</si>
  <si>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</si>
  <si>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</si>
  <si>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</si>
  <si>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</si>
  <si>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</si>
  <si>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</si>
  <si>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</si>
  <si>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</si>
  <si>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</si>
  <si>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</si>
  <si>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</si>
  <si>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</si>
  <si>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</si>
  <si>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</si>
  <si>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</si>
  <si>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</si>
  <si>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</si>
  <si>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</si>
  <si>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</si>
  <si>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</si>
  <si>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</si>
  <si>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</si>
  <si>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</si>
  <si>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</si>
  <si>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</si>
  <si>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</si>
  <si>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</si>
  <si>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</si>
  <si>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</si>
  <si>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</si>
  <si>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</si>
  <si>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</si>
  <si>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</si>
  <si>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</si>
  <si>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</si>
  <si>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</si>
  <si>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</si>
  <si>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</si>
  <si>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</si>
  <si>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</si>
  <si>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</si>
  <si>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</si>
  <si>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</si>
  <si>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</si>
  <si>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</si>
  <si>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</si>
  <si>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</si>
  <si>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</si>
  <si>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</si>
  <si>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</si>
  <si>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</si>
  <si>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</si>
  <si>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</si>
  <si>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</si>
  <si>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</si>
  <si>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</si>
  <si>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</si>
  <si>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</si>
  <si>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</si>
  <si>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</si>
  <si>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</si>
  <si>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</si>
  <si>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</si>
  <si>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</si>
  <si>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</si>
  <si>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</si>
  <si>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</si>
  <si>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</si>
  <si>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</si>
  <si>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</si>
  <si>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</si>
  <si>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</si>
  <si>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</si>
  <si>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</si>
  <si>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</si>
  <si>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</si>
  <si>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</si>
  <si>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</si>
  <si>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</si>
  <si>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</si>
  <si>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</si>
  <si>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</si>
  <si>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</si>
  <si>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</si>
  <si>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</si>
  <si>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</si>
  <si>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</si>
  <si>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</si>
  <si>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</si>
  <si>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</si>
  <si>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</si>
  <si>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</si>
  <si>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</si>
  <si>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</si>
  <si>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</si>
  <si>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</si>
  <si>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</si>
  <si>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</si>
  <si>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</si>
  <si>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</si>
  <si>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</si>
  <si>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</si>
  <si>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</si>
  <si>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</si>
  <si>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</si>
  <si>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</si>
  <si>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</si>
  <si>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</si>
  <si>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</si>
  <si>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</si>
  <si>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</si>
  <si>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</si>
  <si>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</si>
  <si>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</si>
  <si>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</si>
  <si>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</si>
  <si>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</si>
  <si>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</si>
  <si>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</si>
  <si>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</si>
  <si>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</si>
  <si>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</si>
  <si>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</si>
  <si>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</si>
  <si>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</si>
  <si>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</si>
  <si>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</si>
  <si>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</si>
  <si>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</si>
  <si>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</si>
  <si>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</si>
  <si>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</si>
  <si>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</si>
  <si>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</si>
  <si>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</si>
  <si>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</si>
  <si>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</si>
  <si>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</si>
  <si>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</si>
  <si>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</si>
  <si>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</si>
  <si>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</si>
  <si>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</si>
  <si>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</si>
  <si>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</si>
  <si>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</si>
  <si>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</si>
  <si>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</si>
  <si>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</si>
  <si>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</si>
  <si>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</si>
  <si>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</si>
  <si>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</si>
  <si>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</si>
  <si>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</si>
  <si>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</si>
  <si>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</si>
  <si>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</si>
  <si>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</si>
  <si>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</si>
  <si>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</si>
  <si>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</si>
  <si>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</si>
  <si>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</si>
  <si>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</si>
  <si>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</si>
  <si>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</si>
  <si>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</si>
  <si>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</si>
  <si>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</si>
  <si>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</si>
  <si>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</si>
  <si>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</si>
  <si>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</si>
  <si>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</si>
  <si>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</si>
  <si>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</si>
  <si>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</si>
  <si>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</si>
  <si>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</si>
  <si>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</si>
  <si>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</si>
  <si>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</si>
  <si>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</si>
  <si>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</si>
  <si>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</si>
  <si>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</si>
  <si>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</si>
  <si>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</si>
  <si>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</si>
  <si>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</si>
  <si>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</si>
  <si>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</si>
  <si>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</si>
  <si>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</si>
  <si>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</si>
  <si>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</si>
  <si>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</si>
  <si>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</si>
  <si>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</si>
  <si>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</si>
  <si>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</si>
  <si>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</si>
  <si>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</si>
  <si>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</si>
  <si>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</si>
  <si>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</si>
  <si>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</si>
  <si>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</si>
  <si>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</si>
  <si>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</si>
  <si>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</si>
  <si>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</si>
  <si>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</si>
  <si>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</si>
  <si>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</si>
  <si>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</si>
  <si>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</si>
  <si>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</si>
  <si>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</si>
  <si>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</si>
  <si>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</si>
  <si>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</si>
  <si>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</si>
  <si>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</si>
  <si>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</si>
  <si>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</si>
  <si>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</si>
  <si>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</si>
  <si>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</si>
  <si>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</si>
  <si>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</si>
  <si>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</si>
  <si>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</si>
  <si>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</si>
  <si>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</si>
  <si>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</si>
  <si>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</si>
  <si>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</si>
  <si>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</si>
  <si>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</si>
  <si>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</si>
  <si>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</si>
  <si>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</si>
  <si>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</si>
  <si>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</si>
  <si>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</si>
  <si>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</si>
  <si>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</si>
  <si>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</si>
  <si>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</si>
  <si>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</si>
  <si>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</si>
  <si>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</si>
  <si>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</si>
  <si>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</si>
  <si>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</si>
  <si>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</si>
  <si>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</si>
  <si>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</si>
  <si>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</si>
  <si>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</si>
  <si>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</si>
  <si>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</si>
  <si>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</si>
  <si>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</si>
  <si>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</si>
  <si>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</si>
  <si>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</si>
  <si>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</si>
  <si>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</si>
  <si>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</si>
  <si>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</si>
  <si>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</si>
  <si>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</si>
  <si>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</si>
  <si>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</si>
  <si>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</si>
  <si>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</si>
  <si>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</si>
  <si>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</si>
  <si>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</si>
  <si>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</si>
  <si>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</si>
  <si>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</si>
  <si>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</si>
  <si>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</si>
  <si>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</si>
  <si>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</si>
  <si>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</si>
  <si>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</si>
  <si>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</si>
  <si>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</si>
  <si>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</si>
  <si>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</si>
  <si>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</si>
  <si>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</si>
  <si>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</si>
  <si>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</si>
  <si>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</si>
  <si>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</si>
  <si>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</si>
  <si>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</si>
  <si>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</si>
  <si>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</si>
  <si>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</si>
  <si>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</si>
  <si>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</si>
  <si>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</si>
  <si>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</si>
  <si>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</si>
  <si>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</si>
  <si>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</si>
  <si>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</si>
  <si>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</si>
  <si>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</si>
  <si>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</si>
  <si>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</si>
  <si>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</si>
  <si>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</si>
  <si>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</si>
  <si>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</si>
  <si>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</si>
  <si>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</si>
  <si>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</si>
  <si>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</si>
  <si>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</si>
  <si>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</si>
  <si>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</si>
  <si>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</si>
  <si>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</si>
  <si>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</si>
  <si>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</si>
  <si>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</si>
  <si>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</si>
  <si>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</si>
  <si>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</si>
  <si>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</si>
  <si>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</si>
  <si>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</si>
  <si>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</si>
  <si>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</si>
  <si>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</si>
  <si>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</si>
  <si>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</si>
  <si>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</si>
  <si>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</si>
  <si>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</si>
  <si>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</si>
  <si>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</si>
  <si>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</si>
  <si>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</si>
  <si>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</si>
  <si>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</si>
  <si>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</si>
  <si>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</si>
  <si>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</si>
  <si>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</si>
  <si>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</si>
  <si>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</si>
  <si>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</si>
  <si>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</si>
  <si>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</si>
  <si>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</si>
  <si>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</si>
  <si>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</si>
  <si>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</si>
  <si>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</si>
  <si>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</si>
  <si>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</si>
  <si>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</si>
  <si>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</si>
  <si>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</si>
  <si>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</si>
  <si>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</si>
  <si>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</si>
  <si>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</si>
  <si>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</si>
  <si>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</si>
  <si>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</si>
  <si>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</si>
  <si>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</si>
  <si>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</si>
  <si>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</si>
  <si>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</si>
  <si>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</si>
  <si>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</si>
  <si>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</si>
  <si>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</si>
  <si>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</si>
  <si>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</si>
  <si>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</si>
  <si>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</si>
  <si>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</si>
  <si>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</si>
  <si>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</si>
  <si>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</si>
  <si>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</si>
  <si>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</si>
  <si>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</si>
  <si>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</si>
  <si>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</si>
  <si>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</si>
  <si>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</si>
  <si>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</si>
  <si>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</si>
  <si>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</si>
  <si>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</si>
  <si>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</si>
  <si>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</si>
  <si>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</si>
  <si>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</si>
  <si>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</si>
  <si>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</si>
  <si>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</si>
  <si>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</si>
  <si>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</si>
  <si>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</si>
  <si>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</si>
  <si>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</si>
  <si>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</si>
  <si>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</si>
  <si>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</si>
  <si>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</si>
  <si>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</si>
  <si>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</si>
  <si>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</si>
  <si>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</si>
  <si>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</si>
  <si>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</si>
  <si>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</si>
  <si>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</si>
  <si>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</si>
  <si>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</si>
  <si>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</si>
  <si>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</si>
  <si>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</si>
  <si>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</si>
  <si>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</si>
  <si>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</si>
  <si>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</si>
  <si>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</si>
  <si>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</si>
  <si>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</si>
  <si>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</si>
  <si>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</si>
  <si>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</si>
  <si>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</si>
  <si>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</si>
  <si>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</si>
  <si>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</si>
  <si>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</si>
  <si>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</si>
  <si>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</si>
  <si>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</si>
  <si>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</si>
  <si>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</si>
  <si>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</si>
  <si>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</si>
  <si>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</si>
  <si>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</si>
  <si>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</si>
  <si>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</si>
  <si>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</si>
  <si>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</si>
  <si>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</si>
  <si>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</si>
  <si>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</si>
  <si>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</si>
  <si>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</si>
  <si>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</si>
  <si>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</si>
  <si>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</si>
  <si>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</si>
  <si>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</si>
  <si>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</si>
  <si>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</si>
  <si>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</si>
  <si>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</si>
  <si>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</si>
  <si>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</si>
  <si>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</si>
  <si>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</si>
  <si>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</si>
  <si>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</si>
  <si>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</si>
  <si>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</si>
  <si>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</si>
  <si>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</si>
  <si>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</si>
  <si>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</si>
  <si>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</si>
  <si>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</si>
  <si>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</si>
  <si>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</si>
  <si>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</si>
  <si>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</si>
  <si>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</si>
  <si>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</si>
  <si>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</si>
  <si>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</si>
  <si>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</si>
  <si>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</si>
  <si>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</si>
  <si>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</si>
  <si>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</si>
  <si>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</si>
  <si>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</si>
  <si>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</si>
  <si>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</si>
  <si>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</si>
  <si>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</si>
  <si>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</si>
  <si>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</si>
  <si>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</si>
  <si>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</si>
  <si>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</si>
  <si>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</si>
  <si>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</si>
  <si>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</si>
  <si>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</si>
  <si>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</si>
  <si>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</si>
  <si>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</si>
  <si>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</si>
  <si>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</si>
  <si>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</si>
  <si>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</si>
  <si>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</si>
  <si>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</si>
  <si>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</si>
  <si>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</si>
  <si>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</si>
  <si>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</si>
  <si>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</si>
  <si>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</si>
  <si>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</si>
  <si>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</si>
  <si>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</si>
  <si>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</si>
  <si>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</si>
  <si>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</si>
  <si>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</si>
  <si>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</si>
  <si>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</si>
  <si>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</si>
  <si>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</si>
  <si>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</si>
  <si>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</si>
  <si>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</si>
  <si>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</si>
  <si>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</si>
  <si>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</si>
  <si>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</si>
  <si>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</si>
  <si>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</si>
  <si>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</si>
  <si>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</si>
  <si>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</si>
  <si>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</si>
  <si>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</si>
  <si>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</si>
  <si>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</si>
  <si>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</si>
  <si>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</si>
  <si>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</si>
  <si>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</si>
  <si>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</si>
  <si>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</si>
  <si>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</si>
  <si>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</si>
  <si>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</si>
  <si>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</si>
  <si>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</si>
  <si>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</si>
  <si>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</si>
  <si>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</si>
  <si>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</si>
  <si>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</si>
  <si>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</si>
  <si>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</si>
  <si>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</si>
  <si>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</si>
  <si>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</si>
  <si>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</si>
  <si>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</si>
  <si>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</si>
  <si>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</si>
  <si>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</si>
  <si>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</si>
  <si>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</si>
  <si>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</si>
  <si>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</si>
  <si>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</si>
  <si>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</si>
  <si>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</si>
  <si>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</si>
  <si>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</si>
  <si>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</si>
  <si>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</si>
  <si>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</si>
  <si>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</si>
  <si>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</si>
  <si>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</si>
  <si>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</si>
  <si>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</si>
  <si>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</si>
  <si>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</si>
  <si>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</si>
  <si>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</si>
  <si>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</si>
  <si>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</si>
  <si>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</si>
  <si>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</si>
  <si>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</si>
  <si>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</si>
  <si>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</si>
  <si>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</si>
  <si>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</si>
  <si>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</si>
  <si>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</si>
  <si>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</si>
  <si>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</si>
  <si>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</si>
  <si>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</si>
  <si>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</si>
  <si>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</si>
  <si>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</si>
  <si>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</si>
  <si>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</si>
  <si>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</si>
  <si>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</si>
  <si>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</si>
  <si>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</si>
  <si>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</si>
  <si>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</si>
  <si>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</si>
  <si>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</si>
  <si>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</si>
  <si>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</si>
  <si>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</si>
  <si>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</si>
  <si>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</si>
  <si>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</si>
  <si>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</si>
  <si>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</si>
  <si>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</si>
  <si>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</si>
  <si>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</si>
  <si>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</si>
  <si>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</si>
  <si>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</si>
  <si>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</si>
  <si>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</si>
  <si>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</si>
  <si>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</si>
  <si>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</si>
  <si>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</si>
  <si>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</si>
  <si>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</si>
  <si>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</si>
  <si>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</si>
  <si>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</si>
  <si>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</si>
  <si>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</si>
  <si>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</si>
  <si>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</si>
  <si>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</si>
  <si>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</si>
  <si>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</si>
  <si>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</si>
  <si>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</si>
  <si>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</si>
  <si>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</si>
  <si>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</si>
  <si>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</si>
  <si>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</si>
  <si>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</si>
  <si>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</si>
  <si>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</si>
  <si>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</si>
  <si>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</si>
  <si>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</si>
  <si>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</si>
  <si>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</si>
  <si>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</si>
  <si>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</si>
  <si>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</si>
  <si>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</si>
  <si>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</si>
  <si>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</si>
  <si>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</si>
  <si>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</si>
  <si>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</si>
  <si>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</si>
  <si>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</si>
  <si>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</si>
  <si>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</si>
  <si>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</si>
  <si>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</si>
  <si>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</si>
  <si>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</si>
  <si>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</si>
  <si>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</si>
  <si>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</si>
  <si>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</si>
  <si>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</si>
  <si>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</si>
  <si>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</si>
  <si>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</si>
  <si>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</si>
  <si>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</si>
  <si>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</si>
  <si>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</si>
  <si>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</si>
  <si>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</si>
  <si>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</si>
  <si>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</si>
  <si>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</si>
  <si>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</si>
  <si>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</si>
  <si>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</si>
  <si>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</si>
  <si>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</si>
  <si>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</si>
  <si>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</si>
  <si>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</si>
  <si>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</si>
  <si>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</si>
  <si>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</si>
  <si>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</si>
  <si>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</si>
  <si>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</si>
  <si>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</si>
  <si>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</si>
  <si>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</si>
  <si>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</si>
  <si>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</si>
  <si>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</si>
  <si>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</si>
  <si>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</si>
  <si>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</si>
  <si>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</si>
  <si>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</si>
  <si>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</si>
  <si>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</si>
  <si>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</si>
  <si>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</si>
  <si>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</si>
  <si>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</si>
  <si>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</si>
  <si>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</si>
  <si>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</si>
  <si>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</si>
  <si>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</si>
  <si>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</si>
  <si>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</si>
  <si>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</si>
  <si>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</si>
  <si>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</si>
  <si>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</si>
  <si>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</si>
  <si>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</si>
  <si>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</si>
  <si>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</si>
  <si>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</si>
  <si>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</si>
  <si>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</si>
  <si>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</si>
  <si>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</si>
  <si>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</si>
  <si>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</si>
  <si>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</si>
  <si>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</si>
  <si>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</si>
  <si>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</si>
  <si>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</si>
  <si>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</si>
  <si>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</si>
  <si>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</si>
  <si>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</si>
  <si>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</si>
  <si>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</si>
  <si>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</si>
  <si>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</si>
  <si>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</si>
  <si>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</si>
  <si>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</si>
  <si>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</si>
  <si>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</si>
  <si>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</si>
  <si>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</si>
  <si>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</si>
  <si>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</si>
  <si>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</si>
  <si>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</si>
  <si>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</si>
  <si>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</si>
  <si>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</si>
  <si>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</si>
  <si>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</si>
  <si>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</si>
  <si>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</si>
  <si>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</si>
  <si>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</si>
  <si>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</si>
  <si>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</si>
  <si>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</si>
  <si>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</si>
  <si>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</si>
  <si>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</si>
  <si>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</si>
  <si>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</si>
  <si>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</si>
  <si>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</si>
  <si>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</si>
  <si>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</si>
  <si>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</si>
  <si>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</si>
  <si>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</si>
  <si>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</si>
  <si>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</si>
  <si>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</si>
  <si>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</si>
  <si>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</si>
  <si>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</si>
  <si>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</si>
  <si>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</si>
  <si>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</si>
  <si>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</si>
  <si>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</si>
  <si>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</si>
  <si>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</si>
  <si>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</si>
  <si>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</si>
  <si>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</si>
  <si>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</si>
  <si>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</si>
  <si>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</si>
  <si>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</si>
  <si>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</si>
  <si>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</si>
  <si>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</si>
  <si>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</si>
  <si>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</si>
  <si>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</si>
  <si>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</si>
  <si>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</si>
  <si>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</si>
  <si>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</si>
  <si>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</si>
  <si>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</si>
  <si>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</si>
  <si>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</si>
  <si>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</si>
  <si>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</si>
  <si>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</si>
  <si>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</si>
  <si>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</si>
  <si>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</si>
  <si>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</si>
  <si>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</si>
  <si>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</si>
  <si>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</si>
  <si>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</si>
  <si>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</si>
  <si>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</si>
  <si>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</si>
  <si>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</si>
  <si>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</si>
  <si>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</si>
  <si>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</si>
  <si>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</si>
  <si>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</si>
  <si>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</si>
  <si>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</si>
  <si>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</si>
  <si>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</si>
  <si>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</si>
  <si>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</si>
  <si>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</si>
  <si>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</si>
  <si>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</si>
  <si>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</si>
  <si>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</si>
  <si>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</si>
  <si>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</si>
  <si>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</si>
  <si>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</si>
  <si>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</si>
  <si>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</si>
  <si>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</si>
  <si>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</si>
  <si>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</si>
  <si>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</si>
  <si>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</si>
  <si>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</si>
  <si>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</si>
  <si>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</si>
  <si>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</si>
  <si>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</si>
  <si>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</si>
  <si>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</si>
  <si>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</si>
  <si>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</si>
  <si>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</si>
  <si>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</si>
  <si>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</si>
  <si>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</si>
  <si>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</si>
  <si>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</si>
  <si>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</si>
  <si>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</si>
  <si>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</si>
  <si>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</si>
  <si>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</si>
  <si>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</si>
  <si>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</si>
  <si>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</si>
  <si>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</si>
  <si>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</si>
  <si>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</si>
  <si>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</si>
  <si>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</si>
  <si>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</si>
  <si>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</si>
  <si>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</si>
  <si>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</si>
  <si>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</si>
  <si>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</si>
  <si>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</si>
  <si>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</si>
  <si>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</si>
  <si>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</si>
  <si>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</si>
  <si>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</si>
  <si>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</si>
  <si>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</si>
  <si>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</si>
  <si>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</si>
  <si>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</si>
  <si>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</si>
  <si>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</si>
  <si>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</si>
  <si>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</si>
  <si>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</si>
  <si>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</si>
  <si>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</si>
  <si>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</si>
  <si>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</si>
  <si>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</si>
  <si>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</si>
  <si>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</si>
  <si>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</si>
  <si>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</si>
  <si>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</si>
  <si>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</si>
  <si>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</si>
  <si>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</si>
  <si>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</si>
  <si>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</si>
  <si>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</si>
  <si>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</si>
  <si>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</si>
  <si>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</si>
  <si>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</si>
  <si>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</si>
  <si>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</si>
  <si>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</si>
  <si>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</si>
  <si>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</si>
  <si>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</si>
  <si>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</si>
  <si>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</si>
  <si>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</si>
  <si>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</si>
  <si>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</si>
  <si>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</si>
  <si>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</si>
  <si>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</si>
  <si>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</si>
  <si>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</si>
  <si>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</si>
  <si>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</si>
  <si>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</si>
  <si>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</si>
  <si>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</si>
  <si>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</si>
  <si>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</si>
  <si>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</si>
  <si>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</si>
  <si>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</si>
  <si>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</si>
  <si>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</si>
  <si>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</si>
  <si>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</si>
  <si>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</si>
  <si>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</si>
  <si>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</si>
  <si>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</si>
  <si>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</si>
  <si>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</si>
  <si>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</si>
  <si>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</si>
  <si>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</si>
  <si>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</si>
  <si>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</si>
  <si>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</si>
  <si>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</si>
  <si>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</si>
  <si>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</si>
  <si>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</si>
  <si>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</si>
  <si>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</si>
  <si>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</si>
  <si>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</si>
  <si>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</si>
  <si>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</si>
  <si>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</si>
  <si>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</si>
  <si>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</si>
  <si>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</si>
  <si>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</si>
  <si>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</si>
  <si>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</si>
  <si>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</si>
  <si>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</si>
  <si>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</si>
  <si>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</si>
  <si>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</si>
  <si>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</si>
  <si>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</si>
  <si>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</si>
  <si>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</si>
  <si>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</si>
  <si>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</si>
  <si>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</si>
  <si>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</si>
  <si>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</si>
  <si>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</si>
  <si>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</si>
  <si>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</si>
  <si>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</si>
  <si>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</si>
  <si>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</si>
  <si>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</si>
  <si>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</si>
  <si>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</si>
  <si>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</si>
  <si>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</si>
  <si>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</si>
  <si>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</si>
  <si>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</si>
  <si>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</si>
  <si>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</si>
  <si>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</si>
  <si>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</si>
  <si>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</si>
  <si>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</si>
  <si>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</si>
  <si>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</si>
  <si>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</si>
  <si>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</si>
  <si>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</si>
  <si>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</si>
  <si>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</si>
  <si>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</si>
  <si>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</si>
  <si>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</si>
  <si>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</si>
  <si>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</si>
  <si>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</si>
  <si>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</si>
  <si>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</si>
  <si>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</si>
  <si>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</si>
  <si>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</si>
  <si>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</si>
  <si>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</si>
  <si>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</si>
  <si>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</si>
  <si>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</si>
  <si>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</si>
  <si>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</si>
  <si>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</si>
  <si>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</si>
  <si>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</si>
  <si>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</si>
  <si>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</si>
  <si>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</si>
  <si>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</si>
  <si>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</si>
  <si>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</si>
  <si>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</si>
  <si>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</si>
  <si>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</si>
  <si>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</si>
  <si>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</si>
  <si>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</si>
  <si>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</si>
  <si>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</si>
  <si>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</si>
  <si>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</si>
  <si>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</si>
  <si>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</si>
  <si>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</si>
  <si>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</si>
  <si>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</si>
  <si>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</si>
  <si>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</si>
  <si>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</si>
  <si>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</si>
  <si>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</si>
  <si>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</si>
  <si>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</si>
  <si>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</si>
  <si>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</si>
  <si>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</si>
  <si>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</si>
  <si>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</si>
  <si>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</si>
  <si>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</si>
  <si>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</si>
  <si>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</si>
  <si>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</si>
  <si>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</si>
  <si>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</si>
  <si>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</si>
  <si>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</si>
  <si>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</si>
  <si>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</si>
  <si>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</si>
  <si>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</si>
  <si>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</si>
  <si>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</si>
  <si>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</si>
  <si>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</si>
  <si>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</si>
  <si>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</si>
  <si>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</si>
  <si>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</si>
  <si>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</si>
  <si>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</si>
  <si>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</si>
  <si>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</si>
  <si>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</si>
  <si>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</si>
  <si>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</si>
  <si>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</si>
  <si>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</si>
  <si>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</si>
  <si>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</si>
  <si>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</si>
  <si>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</si>
  <si>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</si>
  <si>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</si>
  <si>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</si>
  <si>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</si>
  <si>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</si>
  <si>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</si>
  <si>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</si>
  <si>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</si>
  <si>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</si>
  <si>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</si>
  <si>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</si>
  <si>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</si>
  <si>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</si>
  <si>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</si>
  <si>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</si>
  <si>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</si>
  <si>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</si>
  <si>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</si>
  <si>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</si>
  <si>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</si>
  <si>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</si>
  <si>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</si>
  <si>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</si>
  <si>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</si>
  <si>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</si>
  <si>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</si>
  <si>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</si>
  <si>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</si>
  <si>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</si>
  <si>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</si>
  <si>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</si>
  <si>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</si>
  <si>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</si>
  <si>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</si>
  <si>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</si>
  <si>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</si>
  <si>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</si>
  <si>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</si>
  <si>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</si>
  <si>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</si>
  <si>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</si>
  <si>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</si>
  <si>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</si>
  <si>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</si>
  <si>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</si>
  <si>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</si>
  <si>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</si>
  <si>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</si>
  <si>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</si>
  <si>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</si>
  <si>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</si>
  <si>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</si>
  <si>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</si>
  <si>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</si>
  <si>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</si>
  <si>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</si>
  <si>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</si>
  <si>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</si>
  <si>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</si>
  <si>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</si>
  <si>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</si>
  <si>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</si>
  <si>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</si>
  <si>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</si>
  <si>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</si>
  <si>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</si>
  <si>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</si>
  <si>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</si>
  <si>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</si>
  <si>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</si>
  <si>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</si>
  <si>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</si>
  <si>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</si>
  <si>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</si>
  <si>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</si>
  <si>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</si>
  <si>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</si>
  <si>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</si>
  <si>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</si>
  <si>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</si>
  <si>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</si>
  <si>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</si>
  <si>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</si>
  <si>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</si>
  <si>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</si>
  <si>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</si>
  <si>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</si>
  <si>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</si>
  <si>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</si>
  <si>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</si>
  <si>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</si>
  <si>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</si>
  <si>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</si>
  <si>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</si>
  <si>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</si>
  <si>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</si>
  <si>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</si>
  <si>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</si>
  <si>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</si>
  <si>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</si>
  <si>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</si>
  <si>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</si>
  <si>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</si>
  <si>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</si>
  <si>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</si>
  <si>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</si>
  <si>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</si>
  <si>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</si>
  <si>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</si>
  <si>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</si>
  <si>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</si>
  <si>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</si>
  <si>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</si>
  <si>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</si>
  <si>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</si>
  <si>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</si>
  <si>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</si>
  <si>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</si>
  <si>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</si>
  <si>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</si>
  <si>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</si>
  <si>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</si>
  <si>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</si>
  <si>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</si>
  <si>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</si>
  <si>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</si>
  <si>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</si>
  <si>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</si>
  <si>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</si>
  <si>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</si>
  <si>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</si>
  <si>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</si>
  <si>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</si>
  <si>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</si>
  <si>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</si>
  <si>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</si>
  <si>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</si>
  <si>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</si>
  <si>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</si>
  <si>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</si>
  <si>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</si>
  <si>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</si>
  <si>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</si>
  <si>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</si>
  <si>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</si>
  <si>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</si>
  <si>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</si>
  <si>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</si>
  <si>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</si>
  <si>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</si>
  <si>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</si>
  <si>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</si>
  <si>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</si>
  <si>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</si>
  <si>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</si>
  <si>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</si>
  <si>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</si>
  <si>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</si>
  <si>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</si>
  <si>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</si>
  <si>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</si>
  <si>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</si>
  <si>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</si>
  <si>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</si>
  <si>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</si>
  <si>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</si>
  <si>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</si>
  <si>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</si>
  <si>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</si>
  <si>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</si>
  <si>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</si>
  <si>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</si>
  <si>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</si>
  <si>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</si>
  <si>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</si>
  <si>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</si>
  <si>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</si>
  <si>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</si>
  <si>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</si>
  <si>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</si>
  <si>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</si>
  <si>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</si>
  <si>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</si>
  <si>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</si>
  <si>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</si>
  <si>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</si>
  <si>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</si>
  <si>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</si>
  <si>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</si>
  <si>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</si>
  <si>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</si>
  <si>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</si>
  <si>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</si>
  <si>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</si>
  <si>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</si>
  <si>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</si>
  <si>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</si>
  <si>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</si>
  <si>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</si>
  <si>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</si>
  <si>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</si>
  <si>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</si>
  <si>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</si>
  <si>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</si>
  <si>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</si>
  <si>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</si>
  <si>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</si>
  <si>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</si>
  <si>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</si>
  <si>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</si>
  <si>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</si>
  <si>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</si>
  <si>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</si>
  <si>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</si>
  <si>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</si>
  <si>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</si>
  <si>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</si>
  <si>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</si>
  <si>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</si>
  <si>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</si>
  <si>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</si>
  <si>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</si>
  <si>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</si>
  <si>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</si>
  <si>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</si>
  <si>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</si>
  <si>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</si>
  <si>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</si>
  <si>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</si>
  <si>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</si>
  <si>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</si>
  <si>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</si>
  <si>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</si>
  <si>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</si>
  <si>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</si>
  <si>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</si>
  <si>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</si>
  <si>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</si>
  <si>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</si>
  <si>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</si>
  <si>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</si>
  <si>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</si>
  <si>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</si>
  <si>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</si>
  <si>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</si>
  <si>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</si>
  <si>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</si>
  <si>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</si>
  <si>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</si>
  <si>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</si>
  <si>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</si>
  <si>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</si>
  <si>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</si>
  <si>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</si>
  <si>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</si>
  <si>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</si>
  <si>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</si>
  <si>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</si>
  <si>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</si>
  <si>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</si>
  <si>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</si>
  <si>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</si>
  <si>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</si>
  <si>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</si>
  <si>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</si>
  <si>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</si>
  <si>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</si>
  <si>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</si>
  <si>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</si>
  <si>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</si>
  <si>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</si>
  <si>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</si>
  <si>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</si>
  <si>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</si>
  <si>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</si>
  <si>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</si>
  <si>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</si>
  <si>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</si>
  <si>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</si>
  <si>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</si>
  <si>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</si>
  <si>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</si>
  <si>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</si>
  <si>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</si>
  <si>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</si>
  <si>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</si>
  <si>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</si>
  <si>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</si>
  <si>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</si>
  <si>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</si>
  <si>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</si>
  <si>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</si>
  <si>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</si>
  <si>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</si>
  <si>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</si>
  <si>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</si>
  <si>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</si>
  <si>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</si>
  <si>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</si>
  <si>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</si>
  <si>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</si>
  <si>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</si>
  <si>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</si>
  <si>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</si>
  <si>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</si>
  <si>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</si>
  <si>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</si>
  <si>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</si>
  <si>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</si>
  <si>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</si>
  <si>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</si>
  <si>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</si>
  <si>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</si>
  <si>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</si>
  <si>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</si>
  <si>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</si>
  <si>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</si>
  <si>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</si>
  <si>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</si>
  <si>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</si>
  <si>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</si>
  <si>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</si>
  <si>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</si>
  <si>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</si>
  <si>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</si>
  <si>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</si>
  <si>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</si>
  <si>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</si>
  <si>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</si>
  <si>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</si>
  <si>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</si>
  <si>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</si>
  <si>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</si>
  <si>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</si>
  <si>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</si>
  <si>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</si>
  <si>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</si>
  <si>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</si>
  <si>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</si>
  <si>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</si>
  <si>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</si>
  <si>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</si>
  <si>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</si>
  <si>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</si>
  <si>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</si>
  <si>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</si>
  <si>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</si>
  <si>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</si>
  <si>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</si>
  <si>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</si>
  <si>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</si>
  <si>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</si>
  <si>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</si>
  <si>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</si>
  <si>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</si>
  <si>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</si>
  <si>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</si>
  <si>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</si>
  <si>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</si>
  <si>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</si>
  <si>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</si>
  <si>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</si>
  <si>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</si>
  <si>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</si>
  <si>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</si>
  <si>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</si>
  <si>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</si>
  <si>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</si>
  <si>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</si>
  <si>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</si>
  <si>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</si>
  <si>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</si>
  <si>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</si>
  <si>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</si>
  <si>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</si>
  <si>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</si>
  <si>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</si>
  <si>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</si>
  <si>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</si>
  <si>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</si>
  <si>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</si>
  <si>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</si>
  <si>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</si>
  <si>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</si>
  <si>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</si>
  <si>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</si>
  <si>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</si>
  <si>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</si>
  <si>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</si>
  <si>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</si>
  <si>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</si>
  <si>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</si>
  <si>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</si>
  <si>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</si>
  <si>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</si>
  <si>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</si>
  <si>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</si>
  <si>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</si>
  <si>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</si>
  <si>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</si>
  <si>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</si>
  <si>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</si>
  <si>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</si>
  <si>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</si>
  <si>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</si>
  <si>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</si>
  <si>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</si>
  <si>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</si>
  <si>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</si>
  <si>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</si>
  <si>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</si>
  <si>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</si>
  <si>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</si>
  <si>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</si>
  <si>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</si>
  <si>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</si>
  <si>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</si>
  <si>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</si>
  <si>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</si>
  <si>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</si>
  <si>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</si>
  <si>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</si>
  <si>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</si>
  <si>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</si>
  <si>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</si>
  <si>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</si>
  <si>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</si>
  <si>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</si>
  <si>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</si>
  <si>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</si>
  <si>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</si>
  <si>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</si>
  <si>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</si>
  <si>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</si>
  <si>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</si>
  <si>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</si>
  <si>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</si>
  <si>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</si>
  <si>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</si>
  <si>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</si>
  <si>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</si>
  <si>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</si>
  <si>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</si>
  <si>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</si>
  <si>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</si>
  <si>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</si>
  <si>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</si>
  <si>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</si>
  <si>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</si>
  <si>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</si>
  <si>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</si>
  <si>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</si>
  <si>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</si>
  <si>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</si>
  <si>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</si>
  <si>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</si>
  <si>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</si>
  <si>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</si>
  <si>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</si>
  <si>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</si>
  <si>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</si>
  <si>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</si>
  <si>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</si>
  <si>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</si>
  <si>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</si>
  <si>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</si>
  <si>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</si>
  <si>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</si>
  <si>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</si>
  <si>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</si>
  <si>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</si>
  <si>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</si>
  <si>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</si>
  <si>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</si>
  <si>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</si>
  <si>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</si>
  <si>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</si>
  <si>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</si>
  <si>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</si>
  <si>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</si>
  <si>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</si>
  <si>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</si>
  <si>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</si>
  <si>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</si>
  <si>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</si>
  <si>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</si>
  <si>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</si>
  <si>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</si>
  <si>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</si>
  <si>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</si>
  <si>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</si>
  <si>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</si>
  <si>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</si>
  <si>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</si>
  <si>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</si>
  <si>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</si>
  <si>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</si>
  <si>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</si>
  <si>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</si>
  <si>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</si>
  <si>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</si>
  <si>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</si>
  <si>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</si>
  <si>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</si>
  <si>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</si>
  <si>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</si>
  <si>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</si>
  <si>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</si>
  <si>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</si>
  <si>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</si>
  <si>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</si>
  <si>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</si>
  <si>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</si>
  <si>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</si>
  <si>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</si>
  <si>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</si>
  <si>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</si>
  <si>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</si>
  <si>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</si>
  <si>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</si>
  <si>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</si>
  <si>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</si>
  <si>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</si>
  <si>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</si>
  <si>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</si>
  <si>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</si>
  <si>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</si>
  <si>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</si>
  <si>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</si>
  <si>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</si>
  <si>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</si>
  <si>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</si>
  <si>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</si>
  <si>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</si>
  <si>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</si>
  <si>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</si>
  <si>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</si>
  <si>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</si>
  <si>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</si>
  <si>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</si>
  <si>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</si>
  <si>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</si>
  <si>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</si>
  <si>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</si>
  <si>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</si>
  <si>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</si>
  <si>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</si>
  <si>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</si>
  <si>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</si>
  <si>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</si>
  <si>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</si>
  <si>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</si>
  <si>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</si>
  <si>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</si>
  <si>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</si>
  <si>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</si>
  <si>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</si>
  <si>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</si>
  <si>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</si>
  <si>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</si>
  <si>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</si>
  <si>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</si>
  <si>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</si>
  <si>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</si>
  <si>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</si>
  <si>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</si>
  <si>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</si>
  <si>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</si>
  <si>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</si>
  <si>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</si>
  <si>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</si>
  <si>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</si>
  <si>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</si>
  <si>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</si>
  <si>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</si>
  <si>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</si>
  <si>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</si>
  <si>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</si>
  <si>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</si>
  <si>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</si>
  <si>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</si>
  <si>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</si>
  <si>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</si>
  <si>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</si>
  <si>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</si>
  <si>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</si>
  <si>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</si>
  <si>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</si>
  <si>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</si>
  <si>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</si>
  <si>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</si>
  <si>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</si>
  <si>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</si>
  <si>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</si>
  <si>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</si>
  <si>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</si>
  <si>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</si>
  <si>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</si>
  <si>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</si>
  <si>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</si>
  <si>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</si>
  <si>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</si>
  <si>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</si>
  <si>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</si>
  <si>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</si>
  <si>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</si>
  <si>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</si>
  <si>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</si>
  <si>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</si>
  <si>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</si>
  <si>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</si>
  <si>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</si>
  <si>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</si>
  <si>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</si>
  <si>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</si>
  <si>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</si>
  <si>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</si>
  <si>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</si>
  <si>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</si>
  <si>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</si>
  <si>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</si>
  <si>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</si>
  <si>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</si>
  <si>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</si>
  <si>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</si>
  <si>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</si>
  <si>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</si>
  <si>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</si>
  <si>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</si>
  <si>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</si>
  <si>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</si>
  <si>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</si>
  <si>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</si>
  <si>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</si>
  <si>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</si>
  <si>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</si>
  <si>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</si>
  <si>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</si>
  <si>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</si>
  <si>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</si>
  <si>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</si>
  <si>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</si>
  <si>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</si>
  <si>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</si>
  <si>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</si>
  <si>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</si>
  <si>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</si>
  <si>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</si>
  <si>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</si>
  <si>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</si>
  <si>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</si>
  <si>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</si>
  <si>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</si>
  <si>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</si>
  <si>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</si>
  <si>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</si>
  <si>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</si>
  <si>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</si>
  <si>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</si>
  <si>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</si>
  <si>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</si>
  <si>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</si>
  <si>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</si>
  <si>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</si>
  <si>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</si>
  <si>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</si>
  <si>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</si>
  <si>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</si>
  <si>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</si>
  <si>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</si>
  <si>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</si>
  <si>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</si>
  <si>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</si>
  <si>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</si>
  <si>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</si>
  <si>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</si>
  <si>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</si>
  <si>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</si>
  <si>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</si>
  <si>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</si>
  <si>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</si>
  <si>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</si>
  <si>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</si>
  <si>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</si>
  <si>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</si>
  <si>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</si>
  <si>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</si>
  <si>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</si>
  <si>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</si>
  <si>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</si>
  <si>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</si>
  <si>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</si>
  <si>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</si>
  <si>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</si>
  <si>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</si>
  <si>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</si>
  <si>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</si>
  <si>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</si>
  <si>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</si>
  <si>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</si>
  <si>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</si>
  <si>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</si>
  <si>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</si>
  <si>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</si>
  <si>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</si>
  <si>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</si>
  <si>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</si>
  <si>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</si>
  <si>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</si>
  <si>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</si>
  <si>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</si>
  <si>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</si>
  <si>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</si>
  <si>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</si>
  <si>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</si>
  <si>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</si>
  <si>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</si>
  <si>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</si>
  <si>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</si>
  <si>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</si>
  <si>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</si>
  <si>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</si>
  <si>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</si>
  <si>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</si>
  <si>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</si>
  <si>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</si>
  <si>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</si>
  <si>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</si>
  <si>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</si>
  <si>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</si>
  <si>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</si>
  <si>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</si>
  <si>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</si>
  <si>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</si>
  <si>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</si>
  <si>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</si>
  <si>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</si>
  <si>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</si>
  <si>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</si>
  <si>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</si>
  <si>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</si>
  <si>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</si>
  <si>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</si>
  <si>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</si>
  <si>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</si>
  <si>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</si>
  <si>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</si>
  <si>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</si>
  <si>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</si>
  <si>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</si>
  <si>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</si>
  <si>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</si>
  <si>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</si>
  <si>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</si>
  <si>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</si>
  <si>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</si>
  <si>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</si>
  <si>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</si>
  <si>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</si>
  <si>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</si>
  <si>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</si>
  <si>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</si>
  <si>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</si>
  <si>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</si>
  <si>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</si>
  <si>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</si>
  <si>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</si>
  <si>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</si>
  <si>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</si>
  <si>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</si>
  <si>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</si>
  <si>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</si>
  <si>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</si>
  <si>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</si>
  <si>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</si>
  <si>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</si>
  <si>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</si>
  <si>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</si>
  <si>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</si>
  <si>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</si>
  <si>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</si>
  <si>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</si>
  <si>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</si>
  <si>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</si>
  <si>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</si>
  <si>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</si>
  <si>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</si>
  <si>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</si>
  <si>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</si>
  <si>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</si>
  <si>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</si>
  <si>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</si>
  <si>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</si>
  <si>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</si>
  <si>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</si>
  <si>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</si>
  <si>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</si>
  <si>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</si>
  <si>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</si>
  <si>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</si>
  <si>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</si>
  <si>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</si>
  <si>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</si>
  <si>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</si>
  <si>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</si>
  <si>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</si>
  <si>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</si>
  <si>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</si>
  <si>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</si>
  <si>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</si>
  <si>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</si>
  <si>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</si>
  <si>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</si>
  <si>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</si>
  <si>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</si>
  <si>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</si>
  <si>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</si>
  <si>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</si>
  <si>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</si>
  <si>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</si>
  <si>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</si>
  <si>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</si>
  <si>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</si>
  <si>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</si>
  <si>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</si>
  <si>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</si>
  <si>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</si>
  <si>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</si>
  <si>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</si>
  <si>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</si>
  <si>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</si>
  <si>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</si>
  <si>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</si>
  <si>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</si>
  <si>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</si>
  <si>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</si>
  <si>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</si>
  <si>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</si>
  <si>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</si>
  <si>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</si>
  <si>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</si>
  <si>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</si>
  <si>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</si>
  <si>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</si>
  <si>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</si>
  <si>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</si>
  <si>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</si>
  <si>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</si>
  <si>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</si>
  <si>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</si>
  <si>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</si>
  <si>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</si>
  <si>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</si>
  <si>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</si>
  <si>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</si>
  <si>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</si>
  <si>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</si>
  <si>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</si>
  <si>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</si>
  <si>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</si>
  <si>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</si>
  <si>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</si>
  <si>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</si>
  <si>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</si>
  <si>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</si>
  <si>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</si>
  <si>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</si>
  <si>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</si>
  <si>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</si>
  <si>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</si>
  <si>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</si>
  <si>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</si>
  <si>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</si>
  <si>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</si>
  <si>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</si>
  <si>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</si>
  <si>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</si>
  <si>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</si>
  <si>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</si>
  <si>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</si>
  <si>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</si>
  <si>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</si>
  <si>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</si>
  <si>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</si>
  <si>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</si>
  <si>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</si>
  <si>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</si>
  <si>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</si>
  <si>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</si>
  <si>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</si>
  <si>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</si>
  <si>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</si>
  <si>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</si>
  <si>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</si>
  <si>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</si>
  <si>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</si>
  <si>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</si>
  <si>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</si>
  <si>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</si>
  <si>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</si>
  <si>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</si>
  <si>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</si>
  <si>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</si>
  <si>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</si>
  <si>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</si>
  <si>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</si>
  <si>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</si>
  <si>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</si>
  <si>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</si>
  <si>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</si>
  <si>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</si>
  <si>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</si>
  <si>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</si>
  <si>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</si>
  <si>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</si>
  <si>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</si>
  <si>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</si>
  <si>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</si>
  <si>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</si>
  <si>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</si>
  <si>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</si>
  <si>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</si>
  <si>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</si>
  <si>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</si>
  <si>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</si>
  <si>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</si>
  <si>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</si>
  <si>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</si>
  <si>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</si>
  <si>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</si>
  <si>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</si>
  <si>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</si>
  <si>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</si>
  <si>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</si>
  <si>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</si>
  <si>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</si>
  <si>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</si>
  <si>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</si>
  <si>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</si>
  <si>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</si>
  <si>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</si>
  <si>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</si>
  <si>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</si>
  <si>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</si>
  <si>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</si>
  <si>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</si>
  <si>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</si>
  <si>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</si>
  <si>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</si>
  <si>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</si>
  <si>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</si>
  <si>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</si>
  <si>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</si>
  <si>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</si>
  <si>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</si>
  <si>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</si>
  <si>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</si>
  <si>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</si>
  <si>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</si>
  <si>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</si>
  <si>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</si>
  <si>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</si>
  <si>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</si>
  <si>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</si>
  <si>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</si>
  <si>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</si>
  <si>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</si>
  <si>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</si>
  <si>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</si>
  <si>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</si>
  <si>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</si>
  <si>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</si>
  <si>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</si>
  <si>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</si>
  <si>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</si>
  <si>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</si>
  <si>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</si>
  <si>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</si>
  <si>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</si>
  <si>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</si>
  <si>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</si>
  <si>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</si>
  <si>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</si>
  <si>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</si>
  <si>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</si>
  <si>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</si>
  <si>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</si>
  <si>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</si>
  <si>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</si>
  <si>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</si>
  <si>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</si>
  <si>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</si>
  <si>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</si>
  <si>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</si>
  <si>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</si>
  <si>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</si>
  <si>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</si>
  <si>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</si>
  <si>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</si>
  <si>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</si>
  <si>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</si>
  <si>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</si>
  <si>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</si>
  <si>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</si>
  <si>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</si>
  <si>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</si>
  <si>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</si>
  <si>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</si>
  <si>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</si>
  <si>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</si>
  <si>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</si>
  <si>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</si>
  <si>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</si>
  <si>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</si>
  <si>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</si>
  <si>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</si>
  <si>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</si>
  <si>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</si>
  <si>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</si>
  <si>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</si>
  <si>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</si>
  <si>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</si>
  <si>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</si>
  <si>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</si>
  <si>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</si>
  <si>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</si>
  <si>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</si>
  <si>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</si>
  <si>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</si>
  <si>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</si>
  <si>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</si>
  <si>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</si>
  <si>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</si>
  <si>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</si>
  <si>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</si>
  <si>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</si>
  <si>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</si>
  <si>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</si>
  <si>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</si>
  <si>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</si>
  <si>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</si>
  <si>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</si>
  <si>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</si>
  <si>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</si>
  <si>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</si>
  <si>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</si>
  <si>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</si>
  <si>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</si>
  <si>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</si>
  <si>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</si>
  <si>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</si>
  <si>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</si>
  <si>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</si>
  <si>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</si>
  <si>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</si>
  <si>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</si>
  <si>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</si>
  <si>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</si>
  <si>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</si>
  <si>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</si>
  <si>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</si>
  <si>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</si>
  <si>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</si>
  <si>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</si>
  <si>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</si>
  <si>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</si>
  <si>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</si>
  <si>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</si>
  <si>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</si>
  <si>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</si>
  <si>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</si>
  <si>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</si>
  <si>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</si>
  <si>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</si>
  <si>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</si>
  <si>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</si>
  <si>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</si>
  <si>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</si>
  <si>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</si>
  <si>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</si>
  <si>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</si>
  <si>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</si>
  <si>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</si>
  <si>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</si>
  <si>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</si>
  <si>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</si>
  <si>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</si>
  <si>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</si>
  <si>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</si>
  <si>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</si>
  <si>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</si>
  <si>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</si>
  <si>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</si>
  <si>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</si>
  <si>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</si>
  <si>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</si>
  <si>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</si>
  <si>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</si>
  <si>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</si>
  <si>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</si>
  <si>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</si>
  <si>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</si>
  <si>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</si>
  <si>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</si>
  <si>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</si>
  <si>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</si>
  <si>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</si>
  <si>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</si>
  <si>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</si>
  <si>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</si>
  <si>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</si>
  <si>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</si>
  <si>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</si>
  <si>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</si>
  <si>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</si>
  <si>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</si>
  <si>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</si>
  <si>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</si>
  <si>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</si>
  <si>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</si>
  <si>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</si>
  <si>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</si>
  <si>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</si>
  <si>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</si>
  <si>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</si>
  <si>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</si>
  <si>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</si>
  <si>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</si>
  <si>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</si>
  <si>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</si>
  <si>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</si>
  <si>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</si>
  <si>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</si>
  <si>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</si>
  <si>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</si>
  <si>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</si>
  <si>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</si>
  <si>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</si>
  <si>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</si>
  <si>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</si>
  <si>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</si>
  <si>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</si>
  <si>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</si>
  <si>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</si>
  <si>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</si>
  <si>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</si>
  <si>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</si>
  <si>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</si>
  <si>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</si>
  <si>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</si>
  <si>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</si>
  <si>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</si>
  <si>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</si>
  <si>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</si>
  <si>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</si>
  <si>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</si>
  <si>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</si>
  <si>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</si>
  <si>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</si>
  <si>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</si>
  <si>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</si>
  <si>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</si>
  <si>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</si>
  <si>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</si>
  <si>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</si>
  <si>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</si>
  <si>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</si>
  <si>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</si>
  <si>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</si>
  <si>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</si>
  <si>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</si>
  <si>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</si>
  <si>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</si>
  <si>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</si>
  <si>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</si>
  <si>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</si>
  <si>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</si>
  <si>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</si>
  <si>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</si>
  <si>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</si>
  <si>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</si>
  <si>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</si>
  <si>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</si>
  <si>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</si>
  <si>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</si>
  <si>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</si>
  <si>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</si>
  <si>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</si>
  <si>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</si>
  <si>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</si>
  <si>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</si>
  <si>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</si>
  <si>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</si>
  <si>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</si>
  <si>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</si>
  <si>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</si>
  <si>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</si>
  <si>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</si>
  <si>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</si>
  <si>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</si>
  <si>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</si>
  <si>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</si>
  <si>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</si>
  <si>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</si>
  <si>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</si>
  <si>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</si>
  <si>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</si>
  <si>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</si>
  <si>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</si>
  <si>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</si>
  <si>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</si>
  <si>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</si>
  <si>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</si>
  <si>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</si>
  <si>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</si>
  <si>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</si>
  <si>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</si>
  <si>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</si>
  <si>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</si>
  <si>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</si>
  <si>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</si>
  <si>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</si>
  <si>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</si>
  <si>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</si>
  <si>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</si>
  <si>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</si>
  <si>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</si>
  <si>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</si>
  <si>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</si>
  <si>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</si>
  <si>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</si>
  <si>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</si>
  <si>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</si>
  <si>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</si>
  <si>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</si>
  <si>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</si>
  <si>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</si>
  <si>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</si>
  <si>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</si>
  <si>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</si>
  <si>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</si>
  <si>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</si>
  <si>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</si>
  <si>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</si>
  <si>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</si>
  <si>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</si>
  <si>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</si>
  <si>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</si>
  <si>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</si>
  <si>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</si>
  <si>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</si>
  <si>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</si>
  <si>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</si>
  <si>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</si>
  <si>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</si>
  <si>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</si>
  <si>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</si>
  <si>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</si>
  <si>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</si>
  <si>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</si>
  <si>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</si>
  <si>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</si>
  <si>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</si>
  <si>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</si>
  <si>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</si>
  <si>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</si>
  <si>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</si>
  <si>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</si>
  <si>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</si>
  <si>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</si>
  <si>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</si>
  <si>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</si>
  <si>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</si>
  <si>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</si>
  <si>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</si>
  <si>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</si>
  <si>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</si>
  <si>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</si>
  <si>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</si>
  <si>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</si>
  <si>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</si>
  <si>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</si>
  <si>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</si>
  <si>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</si>
  <si>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</si>
  <si>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</si>
  <si>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</si>
  <si>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</si>
  <si>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</si>
  <si>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</si>
  <si>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</si>
  <si>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</si>
  <si>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</si>
  <si>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</si>
  <si>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</si>
  <si>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</si>
  <si>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</si>
  <si>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</si>
  <si>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</si>
  <si>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</si>
  <si>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</si>
  <si>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</si>
  <si>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</si>
  <si>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</si>
  <si>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</si>
  <si>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</si>
  <si>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</si>
  <si>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</si>
  <si>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</si>
  <si>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</si>
  <si>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</si>
  <si>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</si>
  <si>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</si>
  <si>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</si>
  <si>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</si>
  <si>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</si>
  <si>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</si>
  <si>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</si>
  <si>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</si>
  <si>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</si>
  <si>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</si>
  <si>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</si>
  <si>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</si>
  <si>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</si>
  <si>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</si>
  <si>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</si>
  <si>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</si>
  <si>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</si>
  <si>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</si>
  <si>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</si>
  <si>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</si>
  <si>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</si>
  <si>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</si>
  <si>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</si>
  <si>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</si>
  <si>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</si>
  <si>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</si>
  <si>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</si>
  <si>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</si>
  <si>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</si>
  <si>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</si>
  <si>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</si>
  <si>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</si>
  <si>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</si>
  <si>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</si>
  <si>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</si>
  <si>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</si>
  <si>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</si>
  <si>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</si>
  <si>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</si>
  <si>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</si>
  <si>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</si>
  <si>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</si>
  <si>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</si>
  <si>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</si>
  <si>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</si>
  <si>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</si>
  <si>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</si>
  <si>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</si>
  <si>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</si>
  <si>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</si>
  <si>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</si>
  <si>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</si>
  <si>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</si>
  <si>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</si>
  <si>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</si>
  <si>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</si>
  <si>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</si>
  <si>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</si>
  <si>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</si>
  <si>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</si>
  <si>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</si>
  <si>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</si>
  <si>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</si>
  <si>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</si>
  <si>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</si>
  <si>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</si>
  <si>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</si>
  <si>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</si>
  <si>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</si>
  <si>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</si>
  <si>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</si>
  <si>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</si>
  <si>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</si>
  <si>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</si>
  <si>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</si>
  <si>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</si>
  <si>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</si>
  <si>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</si>
  <si>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</si>
  <si>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</si>
  <si>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</si>
  <si>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</si>
  <si>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</si>
  <si>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</si>
  <si>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</si>
  <si>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</si>
  <si>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</si>
  <si>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</si>
  <si>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</si>
  <si>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</si>
  <si>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</si>
  <si>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</si>
  <si>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</si>
  <si>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</si>
  <si>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</si>
  <si>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</si>
  <si>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</si>
  <si>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</si>
  <si>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</si>
  <si>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</si>
  <si>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</si>
  <si>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</si>
  <si>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</si>
  <si>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</si>
  <si>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</si>
  <si>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</si>
  <si>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</si>
  <si>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</si>
  <si>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</si>
  <si>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</si>
  <si>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</si>
  <si>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</si>
  <si>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</si>
  <si>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</si>
  <si>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</si>
  <si>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</si>
  <si>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</si>
  <si>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</si>
  <si>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</si>
  <si>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</si>
  <si>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</si>
  <si>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</si>
  <si>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</si>
  <si>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</si>
  <si>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</si>
  <si>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</si>
  <si>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</si>
  <si>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</si>
  <si>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</si>
  <si>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</si>
  <si>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</si>
  <si>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</si>
  <si>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</si>
  <si>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</si>
  <si>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</si>
  <si>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</si>
  <si>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</si>
  <si>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</si>
  <si>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</si>
  <si>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</si>
  <si>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</si>
  <si>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</si>
  <si>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</si>
  <si>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</si>
  <si>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</si>
  <si>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</si>
  <si>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</si>
  <si>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</si>
  <si>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</si>
  <si>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</si>
  <si>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</si>
  <si>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</si>
  <si>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</si>
  <si>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</si>
  <si>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</si>
  <si>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</si>
  <si>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</si>
  <si>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</si>
  <si>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</si>
  <si>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</si>
  <si>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</si>
  <si>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</si>
  <si>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</si>
  <si>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</si>
  <si>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</si>
  <si>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</si>
  <si>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</si>
  <si>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</si>
  <si>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</si>
  <si>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</si>
  <si>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</si>
  <si>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</si>
  <si>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</si>
  <si>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</si>
  <si>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</si>
  <si>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</si>
  <si>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</si>
  <si>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</si>
  <si>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</si>
  <si>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</si>
  <si>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</si>
  <si>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</si>
  <si>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</si>
  <si>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</si>
  <si>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</si>
  <si>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</si>
  <si>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</si>
  <si>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</si>
  <si>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</si>
  <si>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</si>
  <si>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</si>
  <si>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</si>
  <si>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</si>
  <si>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</si>
  <si>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</si>
  <si>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</si>
  <si>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</si>
  <si>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</si>
  <si>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</si>
  <si>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</si>
  <si>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</si>
  <si>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</si>
  <si>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</si>
  <si>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</si>
  <si>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</si>
  <si>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</si>
  <si>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</si>
  <si>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</si>
  <si>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</si>
  <si>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</si>
  <si>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</si>
  <si>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</si>
  <si>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</si>
  <si>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</si>
  <si>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</si>
  <si>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</si>
  <si>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</si>
  <si>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</si>
  <si>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</si>
  <si>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</si>
  <si>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</si>
  <si>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</si>
  <si>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</si>
  <si>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</si>
  <si>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</si>
  <si>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</si>
  <si>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</si>
  <si>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</si>
  <si>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</si>
  <si>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</si>
  <si>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</si>
  <si>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</si>
  <si>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</si>
  <si>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</si>
  <si>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</si>
  <si>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</si>
  <si>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</si>
  <si>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</si>
  <si>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</si>
  <si>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</si>
  <si>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</si>
  <si>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</si>
  <si>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</si>
  <si>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</si>
  <si>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</si>
  <si>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</si>
  <si>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</si>
  <si>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</si>
  <si>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</si>
  <si>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</si>
  <si>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</si>
  <si>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</si>
  <si>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</si>
  <si>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</si>
  <si>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</si>
  <si>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</si>
  <si>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</si>
  <si>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</si>
  <si>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</si>
  <si>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</si>
  <si>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</si>
  <si>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</si>
  <si>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</si>
  <si>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</si>
  <si>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</si>
  <si>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</si>
  <si>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</si>
  <si>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</si>
  <si>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</si>
  <si>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</si>
  <si>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</si>
  <si>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</si>
  <si>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</si>
  <si>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</si>
  <si>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</si>
  <si>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</si>
  <si>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</si>
  <si>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</si>
  <si>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</si>
  <si>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</si>
  <si>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</si>
  <si>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</si>
  <si>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</si>
  <si>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</si>
  <si>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</si>
  <si>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</si>
  <si>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</si>
  <si>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</si>
  <si>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</si>
  <si>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</si>
  <si>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</si>
  <si>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</si>
  <si>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</si>
  <si>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</si>
  <si>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</si>
  <si>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</si>
  <si>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</si>
  <si>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</si>
  <si>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</si>
  <si>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</si>
  <si>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</si>
  <si>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</si>
  <si>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</si>
  <si>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</si>
  <si>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</si>
  <si>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</si>
  <si>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</si>
  <si>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</si>
  <si>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</si>
  <si>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</si>
  <si>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</si>
  <si>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</si>
  <si>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</si>
  <si>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</si>
  <si>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</si>
  <si>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</si>
  <si>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</si>
  <si>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</si>
  <si>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</si>
  <si>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</si>
  <si>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</si>
  <si>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</si>
  <si>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</si>
  <si>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</si>
  <si>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</si>
  <si>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</si>
  <si>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</si>
  <si>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</si>
  <si>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</si>
  <si>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</si>
  <si>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</si>
  <si>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</si>
  <si>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</si>
  <si>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</si>
  <si>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</si>
  <si>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</si>
  <si>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</si>
  <si>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</si>
  <si>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</si>
  <si>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</si>
  <si>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</si>
  <si>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</si>
  <si>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</si>
  <si>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</si>
  <si>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</si>
  <si>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</si>
  <si>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</si>
  <si>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</si>
  <si>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</si>
  <si>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</si>
  <si>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</si>
  <si>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</si>
  <si>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</si>
  <si>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</si>
  <si>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</si>
  <si>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</si>
  <si>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</si>
  <si>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</si>
  <si>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</si>
  <si>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</si>
  <si>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</si>
  <si>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</si>
  <si>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</si>
  <si>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</si>
  <si>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</si>
  <si>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</si>
  <si>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</si>
  <si>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</si>
  <si>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</si>
  <si>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</si>
  <si>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</si>
  <si>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</si>
  <si>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</si>
  <si>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</si>
  <si>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</si>
  <si>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</si>
  <si>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</si>
  <si>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</si>
  <si>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</si>
  <si>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</si>
  <si>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</si>
  <si>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</si>
  <si>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</si>
  <si>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</si>
  <si>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</si>
  <si>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</si>
  <si>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</si>
  <si>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</si>
  <si>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</si>
  <si>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</si>
  <si>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</si>
  <si>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</si>
  <si>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</si>
  <si>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</si>
  <si>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</si>
  <si>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</si>
  <si>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</si>
  <si>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</si>
  <si>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</si>
  <si>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</si>
  <si>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</si>
  <si>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</si>
  <si>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</si>
  <si>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</si>
  <si>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</si>
  <si>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</si>
  <si>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</si>
  <si>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</si>
  <si>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</si>
  <si>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</si>
  <si>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</si>
  <si>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</si>
  <si>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</si>
  <si>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</si>
  <si>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</si>
  <si>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</si>
  <si>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</si>
  <si>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</si>
  <si>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</si>
  <si>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</si>
  <si>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</si>
  <si>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</si>
  <si>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</si>
  <si>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</si>
  <si>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</si>
  <si>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</si>
  <si>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</si>
  <si>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</si>
  <si>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</si>
  <si>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</si>
  <si>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</si>
  <si>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</si>
  <si>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</si>
  <si>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</si>
  <si>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</si>
  <si>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</si>
  <si>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</si>
  <si>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</si>
  <si>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</si>
  <si>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</si>
  <si>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</si>
  <si>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</si>
  <si>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</si>
  <si>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</si>
  <si>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</si>
  <si>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</si>
  <si>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</si>
  <si>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</si>
  <si>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</si>
  <si>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</si>
  <si>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</si>
  <si>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</si>
  <si>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</si>
  <si>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</si>
  <si>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</si>
  <si>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</si>
  <si>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</si>
  <si>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</si>
  <si>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</si>
  <si>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</si>
  <si>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</si>
  <si>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</si>
  <si>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</si>
  <si>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</si>
  <si>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</si>
  <si>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</si>
  <si>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</si>
  <si>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</si>
  <si>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</si>
  <si>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</si>
  <si>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</si>
  <si>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</si>
  <si>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</si>
  <si>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</si>
  <si>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</si>
  <si>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</si>
  <si>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</si>
  <si>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</si>
  <si>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</si>
  <si>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</si>
  <si>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</si>
  <si>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</si>
  <si>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</si>
  <si>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</si>
  <si>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</si>
  <si>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</si>
  <si>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</si>
  <si>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</si>
  <si>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</si>
  <si>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</si>
  <si>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</si>
  <si>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</si>
  <si>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</si>
  <si>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</si>
  <si>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</si>
  <si>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</si>
  <si>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</si>
  <si>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</si>
  <si>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</si>
  <si>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</si>
  <si>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</si>
  <si>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</si>
  <si>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</si>
  <si>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</si>
  <si>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</si>
  <si>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</si>
  <si>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</si>
  <si>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</si>
  <si>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</si>
  <si>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</si>
  <si>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</si>
  <si>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</si>
  <si>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</si>
  <si>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</si>
  <si>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</si>
  <si>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</si>
  <si>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</si>
  <si>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</si>
  <si>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</si>
  <si>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</si>
  <si>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</si>
  <si>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</si>
  <si>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</si>
  <si>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</si>
  <si>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</si>
  <si>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</si>
  <si>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</si>
  <si>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</si>
  <si>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</si>
  <si>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</si>
  <si>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</si>
  <si>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</si>
  <si>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</si>
  <si>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</si>
  <si>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</si>
  <si>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</si>
  <si>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</si>
  <si>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</si>
  <si>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</si>
  <si>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</si>
  <si>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</si>
  <si>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</si>
  <si>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</si>
  <si>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</si>
  <si>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</si>
  <si>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</si>
  <si>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</si>
  <si>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</si>
  <si>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</si>
  <si>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</si>
  <si>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</si>
  <si>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</si>
  <si>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</si>
  <si>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</si>
  <si>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</si>
  <si>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</si>
  <si>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</si>
  <si>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</si>
  <si>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</si>
  <si>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</si>
  <si>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</si>
  <si>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</si>
  <si>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</si>
  <si>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</si>
  <si>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</si>
  <si>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</si>
  <si>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</si>
  <si>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</si>
  <si>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</si>
  <si>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</si>
  <si>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</si>
  <si>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</si>
  <si>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</si>
  <si>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</si>
  <si>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</si>
  <si>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</si>
  <si>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</si>
  <si>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</si>
  <si>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</si>
  <si>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</si>
  <si>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</si>
  <si>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</si>
  <si>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</si>
  <si>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</si>
  <si>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</si>
  <si>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</si>
  <si>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</si>
  <si>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</si>
  <si>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</si>
  <si>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</si>
  <si>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</si>
  <si>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</si>
  <si>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</si>
  <si>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</si>
  <si>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</si>
  <si>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</si>
  <si>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</si>
  <si>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</si>
  <si>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</si>
  <si>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</si>
  <si>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</si>
  <si>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</si>
  <si>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</si>
  <si>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</si>
  <si>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</si>
  <si>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</si>
  <si>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</si>
  <si>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</si>
  <si>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</si>
  <si>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</si>
  <si>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</si>
  <si>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</si>
  <si>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</si>
  <si>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</si>
  <si>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</si>
  <si>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</si>
  <si>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</si>
  <si>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</si>
  <si>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</si>
  <si>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</si>
  <si>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</si>
  <si>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</si>
  <si>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</si>
  <si>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</si>
  <si>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</si>
  <si>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</si>
  <si>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</si>
  <si>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</si>
  <si>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</si>
  <si>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</si>
  <si>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</si>
  <si>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</si>
  <si>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</si>
  <si>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</si>
  <si>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</si>
  <si>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</si>
  <si>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</si>
  <si>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</si>
  <si>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</si>
  <si>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</si>
  <si>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</si>
  <si>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</si>
  <si>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</si>
  <si>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</si>
  <si>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</si>
  <si>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</si>
  <si>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</si>
  <si>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</si>
  <si>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</si>
  <si>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</si>
  <si>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</si>
  <si>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</si>
  <si>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</si>
  <si>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</si>
  <si>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</si>
  <si>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</si>
  <si>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</si>
  <si>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</si>
  <si>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</si>
  <si>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</si>
  <si>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</si>
  <si>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</si>
  <si>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</si>
  <si>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</si>
  <si>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</si>
  <si>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</si>
  <si>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</si>
  <si>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</si>
  <si>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</si>
  <si>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</si>
  <si>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</si>
  <si>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</si>
  <si>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</si>
  <si>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</si>
  <si>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</si>
  <si>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</si>
  <si>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</si>
  <si>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</si>
  <si>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</si>
  <si>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</si>
  <si>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</si>
  <si>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</si>
  <si>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</si>
  <si>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</si>
  <si>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</si>
  <si>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</si>
  <si>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</si>
  <si>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</si>
  <si>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</si>
  <si>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</si>
  <si>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</si>
  <si>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</si>
  <si>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</si>
  <si>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</si>
  <si>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</si>
  <si>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</si>
  <si>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</si>
  <si>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</si>
  <si>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</si>
  <si>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</si>
  <si>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</si>
  <si>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</si>
  <si>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</si>
  <si>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</si>
  <si>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</si>
  <si>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</si>
  <si>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</si>
  <si>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</si>
  <si>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</si>
  <si>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</si>
  <si>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</si>
  <si>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</si>
  <si>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</si>
  <si>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</si>
  <si>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</si>
  <si>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</si>
  <si>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</si>
  <si>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</si>
  <si>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</si>
  <si>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</si>
  <si>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</si>
  <si>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</si>
  <si>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</si>
  <si>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</si>
  <si>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</si>
  <si>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</si>
  <si>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</si>
  <si>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</si>
  <si>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</si>
  <si>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</si>
  <si>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</si>
  <si>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</si>
  <si>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</si>
  <si>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</si>
  <si>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</si>
  <si>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</si>
  <si>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</si>
  <si>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</si>
  <si>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</si>
  <si>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</si>
  <si>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</si>
  <si>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</si>
  <si>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</si>
  <si>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</si>
  <si>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</si>
  <si>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</si>
  <si>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</si>
  <si>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</si>
  <si>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</si>
  <si>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</si>
  <si>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</si>
  <si>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</si>
  <si>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</si>
  <si>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</si>
  <si>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</si>
  <si>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</si>
  <si>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</si>
  <si>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</si>
  <si>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</si>
  <si>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</si>
  <si>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</si>
  <si>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</si>
  <si>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</si>
  <si>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</si>
  <si>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</si>
  <si>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</si>
  <si>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</si>
  <si>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</si>
  <si>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</si>
  <si>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</si>
  <si>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</si>
  <si>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</si>
  <si>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</si>
  <si>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</si>
  <si>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</si>
  <si>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</si>
  <si>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</si>
  <si>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</si>
  <si>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</si>
  <si>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</si>
  <si>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</si>
  <si>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</si>
  <si>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</si>
  <si>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</si>
  <si>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</si>
  <si>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</si>
  <si>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</si>
  <si>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</si>
  <si>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</si>
  <si>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</si>
  <si>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</si>
  <si>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</si>
  <si>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</si>
  <si>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</si>
  <si>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</si>
  <si>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</si>
  <si>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</si>
  <si>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</si>
  <si>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</si>
  <si>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</si>
  <si>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</si>
  <si>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</si>
  <si>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</si>
  <si>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</si>
  <si>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</si>
  <si>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</si>
  <si>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</si>
  <si>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</si>
  <si>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</si>
  <si>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</si>
  <si>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</si>
  <si>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</si>
  <si>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</si>
  <si>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</si>
  <si>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</si>
  <si>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</si>
  <si>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</si>
  <si>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</si>
  <si>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</si>
  <si>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</si>
  <si>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</si>
  <si>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</si>
  <si>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</si>
  <si>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</si>
  <si>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</si>
  <si>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</si>
  <si>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</si>
  <si>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</si>
  <si>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</si>
  <si>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</si>
  <si>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</si>
  <si>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</si>
  <si>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</si>
  <si>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</si>
  <si>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</si>
  <si>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</si>
  <si>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</si>
  <si>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</si>
  <si>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</si>
  <si>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</si>
  <si>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</si>
  <si>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</si>
  <si>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</si>
  <si>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</si>
  <si>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</si>
  <si>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</si>
  <si>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</si>
  <si>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</si>
  <si>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</si>
  <si>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</si>
  <si>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</si>
  <si>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</si>
  <si>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</si>
  <si>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</si>
  <si>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</si>
  <si>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</si>
  <si>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</si>
  <si>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</si>
  <si>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</si>
  <si>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</si>
  <si>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</si>
  <si>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</si>
  <si>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</si>
  <si>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</si>
  <si>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</si>
  <si>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</si>
  <si>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</si>
  <si>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</si>
  <si>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</si>
  <si>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</si>
  <si>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</si>
  <si>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</si>
  <si>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</si>
  <si>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</si>
  <si>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</si>
  <si>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</si>
  <si>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</si>
  <si>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</si>
  <si>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</si>
  <si>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</si>
  <si>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</si>
  <si>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</si>
  <si>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</si>
  <si>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</si>
  <si>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</si>
  <si>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</si>
  <si>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</si>
  <si>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</si>
  <si>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</si>
  <si>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</si>
  <si>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</si>
  <si>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</si>
  <si>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</si>
  <si>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</si>
  <si>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</si>
  <si>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</si>
  <si>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</si>
  <si>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</si>
  <si>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</si>
  <si>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</si>
  <si>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</si>
  <si>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</si>
  <si>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</si>
  <si>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</si>
  <si>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</si>
  <si>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</si>
  <si>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</si>
  <si>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</si>
  <si>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</si>
  <si>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</si>
  <si>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</si>
  <si>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</si>
  <si>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</si>
  <si>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</si>
  <si>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</si>
  <si>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</si>
  <si>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</si>
  <si>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</si>
  <si>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</si>
  <si>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</si>
  <si>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</si>
  <si>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</si>
  <si>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</si>
  <si>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</si>
  <si>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</si>
  <si>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</si>
  <si>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</si>
  <si>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</si>
  <si>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</si>
  <si>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</si>
  <si>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</si>
  <si>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</si>
  <si>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</si>
  <si>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</si>
  <si>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</si>
  <si>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</si>
  <si>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</si>
  <si>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</si>
  <si>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</si>
  <si>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</si>
  <si>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</si>
  <si>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</si>
  <si>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</si>
  <si>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</si>
  <si>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</si>
  <si>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</si>
  <si>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</si>
  <si>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</si>
  <si>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</si>
  <si>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</si>
  <si>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</si>
  <si>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</si>
  <si>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</si>
  <si>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</si>
  <si>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</si>
  <si>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</si>
  <si>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</si>
  <si>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</si>
  <si>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</si>
  <si>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</si>
  <si>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</si>
  <si>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</si>
  <si>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</si>
  <si>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</si>
  <si>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</si>
  <si>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</si>
  <si>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</si>
  <si>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</si>
  <si>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</si>
  <si>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</si>
  <si>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</si>
  <si>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</si>
  <si>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</si>
  <si>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</si>
  <si>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</si>
  <si>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</si>
  <si>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</si>
  <si>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</si>
  <si>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</si>
  <si>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</si>
  <si>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</si>
  <si>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</si>
  <si>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</si>
  <si>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</si>
  <si>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</si>
  <si>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</si>
  <si>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</si>
  <si>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</si>
  <si>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</si>
  <si>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</si>
  <si>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</si>
  <si>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</si>
  <si>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</si>
  <si>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</si>
  <si>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</si>
  <si>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</si>
  <si>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</si>
  <si>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</si>
  <si>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</si>
  <si>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</si>
  <si>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</si>
  <si>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</si>
  <si>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</si>
  <si>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</si>
  <si>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</si>
  <si>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</si>
  <si>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</si>
  <si>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</si>
  <si>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</si>
  <si>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</si>
  <si>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</si>
  <si>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</si>
  <si>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</si>
  <si>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</si>
  <si>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</si>
  <si>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</si>
  <si>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</si>
  <si>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</si>
  <si>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</si>
  <si>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</si>
  <si>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</si>
  <si>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</si>
  <si>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</si>
  <si>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</si>
  <si>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</si>
  <si>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</si>
  <si>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</si>
  <si>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</si>
  <si>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</si>
  <si>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</si>
  <si>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</si>
  <si>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</si>
  <si>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</si>
  <si>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</si>
  <si>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</si>
  <si>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</si>
  <si>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</si>
  <si>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</si>
  <si>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</si>
  <si>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</si>
  <si>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</si>
  <si>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</si>
  <si>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</si>
  <si>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</si>
  <si>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</si>
  <si>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</si>
  <si>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</si>
  <si>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</si>
  <si>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</si>
  <si>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</si>
  <si>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</si>
  <si>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</si>
  <si>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</si>
  <si>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</si>
  <si>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</si>
  <si>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</si>
  <si>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</si>
  <si>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</si>
  <si>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</si>
  <si>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</si>
  <si>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</si>
  <si>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</si>
  <si>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</si>
  <si>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</si>
  <si>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</si>
  <si>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</si>
  <si>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</si>
  <si>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</si>
  <si>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</si>
  <si>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</si>
  <si>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</si>
  <si>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</si>
  <si>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</si>
  <si>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</si>
  <si>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</si>
  <si>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</si>
  <si>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</si>
  <si>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</si>
  <si>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</si>
  <si>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</si>
  <si>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</si>
  <si>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</si>
  <si>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</si>
  <si>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</si>
  <si>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</si>
  <si>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</si>
  <si>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</si>
  <si>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</si>
  <si>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</si>
  <si>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</si>
  <si>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</si>
  <si>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</si>
  <si>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</si>
  <si>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</si>
  <si>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</si>
  <si>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</si>
  <si>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</si>
  <si>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</si>
  <si>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</si>
  <si>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</si>
  <si>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</si>
  <si>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</si>
  <si>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</si>
  <si>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</si>
  <si>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</si>
  <si>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</si>
  <si>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</si>
  <si>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</si>
  <si>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</si>
  <si>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</si>
  <si>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</si>
  <si>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</si>
  <si>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</si>
  <si>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</si>
  <si>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</si>
  <si>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</si>
  <si>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</si>
  <si>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</si>
  <si>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</si>
  <si>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</si>
  <si>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</si>
  <si>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</si>
  <si>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</si>
  <si>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</si>
  <si>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</si>
  <si>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</si>
  <si>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</si>
  <si>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</si>
  <si>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</si>
  <si>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</si>
  <si>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</si>
  <si>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</si>
  <si>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</si>
  <si>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</si>
  <si>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</si>
  <si>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</si>
  <si>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</si>
  <si>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</si>
  <si>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</si>
  <si>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</si>
  <si>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</si>
  <si>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</si>
  <si>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</si>
  <si>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</si>
  <si>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</si>
  <si>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</si>
  <si>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</si>
  <si>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</si>
  <si>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</si>
  <si>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</si>
  <si>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</si>
  <si>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</si>
  <si>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</si>
  <si>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</si>
  <si>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</si>
  <si>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</si>
  <si>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</si>
  <si>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</si>
  <si>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</si>
  <si>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</si>
  <si>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</si>
  <si>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</si>
  <si>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</si>
  <si>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</si>
  <si>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</si>
  <si>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</si>
  <si>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</si>
  <si>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</si>
  <si>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</si>
  <si>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</si>
  <si>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</si>
  <si>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</si>
  <si>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</si>
  <si>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</si>
  <si>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</si>
  <si>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</si>
  <si>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</si>
  <si>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</si>
  <si>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</si>
  <si>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</si>
  <si>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</si>
  <si>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</si>
  <si>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</si>
  <si>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</si>
  <si>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</si>
  <si>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</si>
  <si>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</si>
  <si>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</si>
  <si>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</si>
  <si>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</si>
  <si>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</si>
  <si>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</si>
  <si>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</si>
  <si>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</si>
  <si>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</si>
  <si>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</si>
  <si>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</si>
  <si>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</si>
  <si>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</si>
  <si>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</si>
  <si>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</si>
  <si>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</si>
  <si>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</si>
  <si>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</si>
  <si>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</si>
  <si>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</si>
  <si>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</si>
  <si>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</si>
  <si>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</si>
  <si>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</si>
  <si>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</si>
  <si>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</si>
  <si>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</si>
  <si>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</si>
  <si>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</si>
  <si>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</si>
  <si>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</si>
  <si>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</si>
  <si>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</si>
  <si>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</si>
  <si>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</si>
  <si>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</si>
  <si>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</si>
  <si>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</si>
  <si>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</si>
  <si>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</si>
  <si>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</si>
  <si>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</si>
  <si>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</si>
  <si>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</si>
  <si>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</si>
  <si>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</si>
  <si>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</si>
  <si>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</si>
  <si>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</si>
  <si>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</si>
  <si>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</si>
  <si>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</si>
  <si>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</si>
  <si>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</si>
  <si>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</si>
  <si>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</si>
  <si>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</si>
  <si>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</si>
  <si>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</si>
  <si>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</si>
  <si>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</si>
  <si>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</si>
  <si>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</si>
  <si>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</si>
  <si>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</si>
  <si>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</si>
  <si>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</si>
  <si>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</si>
  <si>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</si>
  <si>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</si>
  <si>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</si>
  <si>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</si>
  <si>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</si>
  <si>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</si>
  <si>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</si>
  <si>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</si>
  <si>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</si>
  <si>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</si>
  <si>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</si>
  <si>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</si>
  <si>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</si>
  <si>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</si>
  <si>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</si>
  <si>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</si>
  <si>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</si>
  <si>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</si>
  <si>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</si>
  <si>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</si>
  <si>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</si>
  <si>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</si>
  <si>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</si>
  <si>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</si>
  <si>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</si>
  <si>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</si>
  <si>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</si>
  <si>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</si>
  <si>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</si>
  <si>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</si>
  <si>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</si>
  <si>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</si>
  <si>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</si>
  <si>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</si>
  <si>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</si>
  <si>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</si>
  <si>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</si>
  <si>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</si>
  <si>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</si>
  <si>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</si>
  <si>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</si>
  <si>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</si>
  <si>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</si>
  <si>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</si>
  <si>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</si>
  <si>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</si>
  <si>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</si>
  <si>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</si>
  <si>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</si>
  <si>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</si>
  <si>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</si>
  <si>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</si>
  <si>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</si>
  <si>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</si>
  <si>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</si>
  <si>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</si>
  <si>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</si>
  <si>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</si>
  <si>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</si>
  <si>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</si>
  <si>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</si>
  <si>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</si>
  <si>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</si>
  <si>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</si>
  <si>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</si>
  <si>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</si>
  <si>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</si>
  <si>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</si>
  <si>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</si>
  <si>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</si>
  <si>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</si>
  <si>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</si>
  <si>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</si>
  <si>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</si>
  <si>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</si>
  <si>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</si>
  <si>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</si>
  <si>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</si>
  <si>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</si>
  <si>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</si>
  <si>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</si>
  <si>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</si>
  <si>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</si>
  <si>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</si>
  <si>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</si>
  <si>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</si>
  <si>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</si>
  <si>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</si>
  <si>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</si>
  <si>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</si>
  <si>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</si>
  <si>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</si>
  <si>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</si>
  <si>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</si>
  <si>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</si>
  <si>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</si>
  <si>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</si>
  <si>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</si>
  <si>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</si>
  <si>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</si>
  <si>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</si>
  <si>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</si>
  <si>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</si>
  <si>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</si>
  <si>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</si>
  <si>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</si>
  <si>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</si>
  <si>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</si>
  <si>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</si>
  <si>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</si>
  <si>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</si>
  <si>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</si>
  <si>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</si>
  <si>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</si>
  <si>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</si>
  <si>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</si>
  <si>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</si>
  <si>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</si>
  <si>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</si>
  <si>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</si>
  <si>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</si>
  <si>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</si>
  <si>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</si>
  <si>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</si>
  <si>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</si>
  <si>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</si>
  <si>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</si>
  <si>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</si>
  <si>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</si>
  <si>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</si>
  <si>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</si>
  <si>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</si>
  <si>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</si>
  <si>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</si>
  <si>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</si>
  <si>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</si>
  <si>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</si>
  <si>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</si>
  <si>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</si>
  <si>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</si>
  <si>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</si>
  <si>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</si>
  <si>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</si>
  <si>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</si>
  <si>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</si>
  <si>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</si>
  <si>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</si>
  <si>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</si>
  <si>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</si>
  <si>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</si>
  <si>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</si>
  <si>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</si>
  <si>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</si>
  <si>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</si>
  <si>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</si>
  <si>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</si>
  <si>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</si>
  <si>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</si>
  <si>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</si>
  <si>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</si>
  <si>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</si>
  <si>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</si>
  <si>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</si>
  <si>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</si>
  <si>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</si>
  <si>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</si>
  <si>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</si>
  <si>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</si>
  <si>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</si>
  <si>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</si>
  <si>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</si>
  <si>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</si>
  <si>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</si>
  <si>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</si>
  <si>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</si>
  <si>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</si>
  <si>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</si>
  <si>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</si>
  <si>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</si>
  <si>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</si>
  <si>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</si>
  <si>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</si>
  <si>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</si>
  <si>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</si>
  <si>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</si>
  <si>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</si>
  <si>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</si>
  <si>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</si>
  <si>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</si>
  <si>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</si>
  <si>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</si>
  <si>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</si>
  <si>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</si>
  <si>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</si>
  <si>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</si>
  <si>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</si>
  <si>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</si>
  <si>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</si>
  <si>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</si>
  <si>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</si>
  <si>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</si>
  <si>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</si>
  <si>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</si>
  <si>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</si>
  <si>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</si>
  <si>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</si>
  <si>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</si>
  <si>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</si>
  <si>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</si>
  <si>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</si>
  <si>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</si>
  <si>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</si>
  <si>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</si>
  <si>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</si>
  <si>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</si>
  <si>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</si>
  <si>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</si>
  <si>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</si>
  <si>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</si>
  <si>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</si>
  <si>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</si>
  <si>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</si>
  <si>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</si>
  <si>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</si>
  <si>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</si>
  <si>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</si>
  <si>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</si>
  <si>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</si>
  <si>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</si>
  <si>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</si>
  <si>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</si>
  <si>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</si>
  <si>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</si>
  <si>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</si>
  <si>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</si>
  <si>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</si>
  <si>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</si>
  <si>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</si>
  <si>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</si>
  <si>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</si>
  <si>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</si>
  <si>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</si>
  <si>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</si>
  <si>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</si>
  <si>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</si>
  <si>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</si>
  <si>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</si>
  <si>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</si>
  <si>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</si>
  <si>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</si>
  <si>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</si>
  <si>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</si>
  <si>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</si>
  <si>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</si>
  <si>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</si>
  <si>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</si>
  <si>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</si>
  <si>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</si>
  <si>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</si>
  <si>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</si>
  <si>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</si>
  <si>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</si>
  <si>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</si>
  <si>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</si>
  <si>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</si>
  <si>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</si>
  <si>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</si>
  <si>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</si>
  <si>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</si>
  <si>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</si>
  <si>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</si>
  <si>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</si>
  <si>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</si>
  <si>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</si>
  <si>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</si>
  <si>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</si>
  <si>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</si>
  <si>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</si>
  <si>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</si>
  <si>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</si>
  <si>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</si>
  <si>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</si>
  <si>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</si>
  <si>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</si>
  <si>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</si>
  <si>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</si>
  <si>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</si>
  <si>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</si>
  <si>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</si>
  <si>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</si>
  <si>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</si>
  <si>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</si>
  <si>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</si>
  <si>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</si>
  <si>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</si>
  <si>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</si>
  <si>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</si>
  <si>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</si>
  <si>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</si>
  <si>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</si>
  <si>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</si>
  <si>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</si>
  <si>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</si>
  <si>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</si>
  <si>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</si>
  <si>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</si>
  <si>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</si>
  <si>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</si>
  <si>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</si>
  <si>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</si>
  <si>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</si>
  <si>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</si>
  <si>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</si>
  <si>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</si>
  <si>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</si>
  <si>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</si>
  <si>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</si>
  <si>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</si>
  <si>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</si>
  <si>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</si>
  <si>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</si>
  <si>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</si>
  <si>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</si>
  <si>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</si>
  <si>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</si>
  <si>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</si>
  <si>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</si>
  <si>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</si>
  <si>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</si>
  <si>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</si>
  <si>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</si>
  <si>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</si>
  <si>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</si>
  <si>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</si>
  <si>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</si>
  <si>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</si>
  <si>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</si>
  <si>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</si>
  <si>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</si>
  <si>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</si>
  <si>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</si>
  <si>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</si>
  <si>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</si>
  <si>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</si>
  <si>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</si>
  <si>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</si>
  <si>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</si>
  <si>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</si>
  <si>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</si>
  <si>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</si>
  <si>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</si>
  <si>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</si>
  <si>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</si>
  <si>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</si>
  <si>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</si>
  <si>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</si>
  <si>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</si>
  <si>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</si>
  <si>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</si>
  <si>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</si>
  <si>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</si>
  <si>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</si>
  <si>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</si>
  <si>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</si>
  <si>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</si>
  <si>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</si>
  <si>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</si>
  <si>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</si>
  <si>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</si>
  <si>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</si>
  <si>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</si>
  <si>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</si>
  <si>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</si>
  <si>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</si>
  <si>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</si>
  <si>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</si>
  <si>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</si>
  <si>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</si>
  <si>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</si>
  <si>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</si>
  <si>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</si>
  <si>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</si>
  <si>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</si>
  <si>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</si>
  <si>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</si>
  <si>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</si>
  <si>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</si>
  <si>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</si>
  <si>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</si>
  <si>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</si>
  <si>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</si>
  <si>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</si>
  <si>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</si>
  <si>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</si>
  <si>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</si>
  <si>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</si>
  <si>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</si>
  <si>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</si>
  <si>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</si>
  <si>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</si>
  <si>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</si>
  <si>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</si>
  <si>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</si>
  <si>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</si>
  <si>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</si>
  <si>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</si>
  <si>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</si>
  <si>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</si>
  <si>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</si>
  <si>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</si>
  <si>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</si>
  <si>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</si>
  <si>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</si>
  <si>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</si>
  <si>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</si>
  <si>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</si>
  <si>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</si>
  <si>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</si>
  <si>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</si>
  <si>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</si>
  <si>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</si>
  <si>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</si>
  <si>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</si>
  <si>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</si>
  <si>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</si>
  <si>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</si>
  <si>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</si>
  <si>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</si>
  <si>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</si>
  <si>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</si>
  <si>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</si>
  <si>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</si>
  <si>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</si>
  <si>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</si>
  <si>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</si>
  <si>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</si>
  <si>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</si>
  <si>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</si>
  <si>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</si>
  <si>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</si>
  <si>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</si>
  <si>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</si>
  <si>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</si>
  <si>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</si>
  <si>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</si>
  <si>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</si>
  <si>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</si>
  <si>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</si>
  <si>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</si>
  <si>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</si>
  <si>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</si>
  <si>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</si>
  <si>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</si>
  <si>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</si>
  <si>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</si>
  <si>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</si>
  <si>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</si>
  <si>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</si>
  <si>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</si>
  <si>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</si>
  <si>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</si>
  <si>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</si>
  <si>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</si>
  <si>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</si>
  <si>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</si>
  <si>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</si>
  <si>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</si>
  <si>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</si>
  <si>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</si>
  <si>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</si>
  <si>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</si>
  <si>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</si>
  <si>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</si>
  <si>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</si>
  <si>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</si>
  <si>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</si>
  <si>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</si>
  <si>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</si>
  <si>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</si>
  <si>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</si>
  <si>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</si>
  <si>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</si>
  <si>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</si>
  <si>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</si>
  <si>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</si>
  <si>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</si>
  <si>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</si>
  <si>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</si>
  <si>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</si>
  <si>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</si>
  <si>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</si>
  <si>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</si>
  <si>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</si>
  <si>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</si>
  <si>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</si>
  <si>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</si>
  <si>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</si>
  <si>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</si>
  <si>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</si>
  <si>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</si>
  <si>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</si>
  <si>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</si>
  <si>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</si>
  <si>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</si>
  <si>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</si>
  <si>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</si>
  <si>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</si>
  <si>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</si>
  <si>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</si>
  <si>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</si>
  <si>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</si>
  <si>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</si>
  <si>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</si>
  <si>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</si>
  <si>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</si>
  <si>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</si>
  <si>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</si>
  <si>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</si>
  <si>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</si>
  <si>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</si>
  <si>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</si>
  <si>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</si>
  <si>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</si>
  <si>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</si>
  <si>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</si>
  <si>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</si>
  <si>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</si>
  <si>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</si>
  <si>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</si>
  <si>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</si>
  <si>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</si>
  <si>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</si>
  <si>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</si>
  <si>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</si>
  <si>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</si>
  <si>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</si>
  <si>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</si>
  <si>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</si>
  <si>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</si>
  <si>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</si>
  <si>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</si>
  <si>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</si>
  <si>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</si>
  <si>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</si>
  <si>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</si>
  <si>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</si>
  <si>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</si>
  <si>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</si>
  <si>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</si>
  <si>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</si>
  <si>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</si>
  <si>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</si>
  <si>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</si>
  <si>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</si>
  <si>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</si>
  <si>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</si>
  <si>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</si>
  <si>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</si>
  <si>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</si>
  <si>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</si>
  <si>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</si>
  <si>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</si>
  <si>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</si>
  <si>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</si>
  <si>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</si>
  <si>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</si>
  <si>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</si>
  <si>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</si>
  <si>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</si>
  <si>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</si>
  <si>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</si>
  <si>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</si>
  <si>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</si>
  <si>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</si>
  <si>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</si>
  <si>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</si>
  <si>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</si>
  <si>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</si>
  <si>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</si>
  <si>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</si>
  <si>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</si>
  <si>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</si>
  <si>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</si>
  <si>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</si>
  <si>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</si>
  <si>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</si>
  <si>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</si>
  <si>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</si>
  <si>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</si>
  <si>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</si>
  <si>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</si>
  <si>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</si>
  <si>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</si>
  <si>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</si>
  <si>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</si>
  <si>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</si>
  <si>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</si>
  <si>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</si>
  <si>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</si>
  <si>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</si>
  <si>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</si>
  <si>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</si>
  <si>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</si>
  <si>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</si>
  <si>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</si>
  <si>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</si>
  <si>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</si>
  <si>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</si>
  <si>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</si>
  <si>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</si>
  <si>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</si>
  <si>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</si>
  <si>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</si>
  <si>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</si>
  <si>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</si>
  <si>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</si>
  <si>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</si>
  <si>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</si>
  <si>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</si>
  <si>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</si>
  <si>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</si>
  <si>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</si>
  <si>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</si>
  <si>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</si>
  <si>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</si>
  <si>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</si>
  <si>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</si>
  <si>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</si>
  <si>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</si>
  <si>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</si>
  <si>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</si>
  <si>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</si>
  <si>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</si>
  <si>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</si>
  <si>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</si>
  <si>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</si>
  <si>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</si>
  <si>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</si>
  <si>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</si>
  <si>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</si>
  <si>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</si>
  <si>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</si>
  <si>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</si>
  <si>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</si>
  <si>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</si>
  <si>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</si>
  <si>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</si>
  <si>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</si>
  <si>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</si>
  <si>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</si>
  <si>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</si>
  <si>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</si>
  <si>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</si>
  <si>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</si>
  <si>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</si>
  <si>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</si>
  <si>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</si>
  <si>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</si>
  <si>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</si>
  <si>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</si>
  <si>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</si>
  <si>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</si>
  <si>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</si>
  <si>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</si>
  <si>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</si>
  <si>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</si>
  <si>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</si>
  <si>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</si>
  <si>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</si>
  <si>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</si>
  <si>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</si>
  <si>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</si>
  <si>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</si>
  <si>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</si>
  <si>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</si>
  <si>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</si>
  <si>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</si>
  <si>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</si>
  <si>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</si>
  <si>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</si>
  <si>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</si>
  <si>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</si>
  <si>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</si>
  <si>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</si>
  <si>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</si>
  <si>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</si>
  <si>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</si>
  <si>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</si>
  <si>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</si>
  <si>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</si>
  <si>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</si>
  <si>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</si>
  <si>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</si>
  <si>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</si>
  <si>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</si>
  <si>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</si>
  <si>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</si>
  <si>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</si>
  <si>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</si>
  <si>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</si>
  <si>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</si>
  <si>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</si>
  <si>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</si>
  <si>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</si>
  <si>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</si>
  <si>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</si>
  <si>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</si>
  <si>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</si>
  <si>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</si>
  <si>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</si>
  <si>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</si>
  <si>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</si>
  <si>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</si>
  <si>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</si>
  <si>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</si>
  <si>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</si>
  <si>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</si>
  <si>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</si>
  <si>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</si>
  <si>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</si>
  <si>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</si>
  <si>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</si>
  <si>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</si>
  <si>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</si>
  <si>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</si>
  <si>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</si>
  <si>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</si>
  <si>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</si>
  <si>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</si>
  <si>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</si>
  <si>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</si>
  <si>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</si>
  <si>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</si>
  <si>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</si>
  <si>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</si>
  <si>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</si>
  <si>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</si>
  <si>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</si>
  <si>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</si>
  <si>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</si>
  <si>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</si>
  <si>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</si>
  <si>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</si>
  <si>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</si>
  <si>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</si>
  <si>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</si>
  <si>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</si>
  <si>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</si>
  <si>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</si>
  <si>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</si>
  <si>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</si>
  <si>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</si>
  <si>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</si>
  <si>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</si>
  <si>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</si>
  <si>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</si>
  <si>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</si>
  <si>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</si>
  <si>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</si>
  <si>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</si>
  <si>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</si>
  <si>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</si>
  <si>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</si>
  <si>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</si>
  <si>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</si>
  <si>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</si>
  <si>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</si>
  <si>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</si>
  <si>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</si>
  <si>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</si>
  <si>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</si>
  <si>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</si>
  <si>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</si>
  <si>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</si>
  <si>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</si>
  <si>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</si>
  <si>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</si>
  <si>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</si>
  <si>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</si>
  <si>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</si>
  <si>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</si>
  <si>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</si>
  <si>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</si>
  <si>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</si>
  <si>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</si>
  <si>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</si>
  <si>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</si>
  <si>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</si>
  <si>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</si>
  <si>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</si>
  <si>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</si>
  <si>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</si>
  <si>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</si>
  <si>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</si>
  <si>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</si>
  <si>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</si>
  <si>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</si>
  <si>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</si>
  <si>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</si>
  <si>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</si>
  <si>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</si>
  <si>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</si>
  <si>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</si>
  <si>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</si>
  <si>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</si>
  <si>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</si>
  <si>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</si>
  <si>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</si>
  <si>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</si>
  <si>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</si>
  <si>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</si>
  <si>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</si>
  <si>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</si>
  <si>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</si>
  <si>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</si>
  <si>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</si>
  <si>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</si>
  <si>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</si>
  <si>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</si>
  <si>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</si>
  <si>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</si>
  <si>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</si>
  <si>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</si>
  <si>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</si>
  <si>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</si>
  <si>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</si>
  <si>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</si>
  <si>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</si>
  <si>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</si>
  <si>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</si>
  <si>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</si>
  <si>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</si>
  <si>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</si>
  <si>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</si>
  <si>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</si>
  <si>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</si>
  <si>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</si>
  <si>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</si>
  <si>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</si>
  <si>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</si>
  <si>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</si>
  <si>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</si>
  <si>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</si>
  <si>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</si>
  <si>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</si>
  <si>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</si>
  <si>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</si>
  <si>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</si>
  <si>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</si>
  <si>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</si>
  <si>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</si>
  <si>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</si>
  <si>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</si>
  <si>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</si>
  <si>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</si>
  <si>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</si>
  <si>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</si>
  <si>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</si>
  <si>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</si>
  <si>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</si>
  <si>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</si>
  <si>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</si>
  <si>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</si>
  <si>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</si>
  <si>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</si>
  <si>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</si>
  <si>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</si>
  <si>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</si>
  <si>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</si>
  <si>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</si>
  <si>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</si>
  <si>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</si>
  <si>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</si>
  <si>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</si>
  <si>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</si>
  <si>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</si>
  <si>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</si>
  <si>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</si>
  <si>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</si>
  <si>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</si>
  <si>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</si>
  <si>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</si>
  <si>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</si>
  <si>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</si>
  <si>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</si>
  <si>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</si>
  <si>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</si>
  <si>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</si>
  <si>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</si>
  <si>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</si>
  <si>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</si>
  <si>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</si>
  <si>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</si>
  <si>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</si>
  <si>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</si>
  <si>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</si>
  <si>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</si>
  <si>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</si>
  <si>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</si>
  <si>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</si>
  <si>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</si>
  <si>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</si>
  <si>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</si>
  <si>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</si>
  <si>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</si>
  <si>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</si>
  <si>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</si>
  <si>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</si>
  <si>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</si>
  <si>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</si>
  <si>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</si>
  <si>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</si>
  <si>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</si>
  <si>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</si>
  <si>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</si>
  <si>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</si>
  <si>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</si>
  <si>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</si>
  <si>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</si>
  <si>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</si>
  <si>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</si>
  <si>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</si>
  <si>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</si>
  <si>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</si>
  <si>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</si>
  <si>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</si>
  <si>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</si>
  <si>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</si>
  <si>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</si>
  <si>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</si>
  <si>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</si>
  <si>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</si>
  <si>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</si>
  <si>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</si>
  <si>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</si>
  <si>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</si>
  <si>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</si>
  <si>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</si>
  <si>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</si>
  <si>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</si>
  <si>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</si>
  <si>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</si>
  <si>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</si>
  <si>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</si>
  <si>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</si>
  <si>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</si>
  <si>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</si>
  <si>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</si>
  <si>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</si>
  <si>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</si>
  <si>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</si>
  <si>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</si>
  <si>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</si>
  <si>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</si>
  <si>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</si>
  <si>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</si>
  <si>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</si>
  <si>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</si>
  <si>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</si>
  <si>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</si>
  <si>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</si>
  <si>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</si>
  <si>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</si>
  <si>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</si>
  <si>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</si>
  <si>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</si>
  <si>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</si>
  <si>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</si>
  <si>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</si>
  <si>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</si>
  <si>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</si>
  <si>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</si>
  <si>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</si>
  <si>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</si>
  <si>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</si>
  <si>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</si>
  <si>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</si>
  <si>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</si>
  <si>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</si>
  <si>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</si>
  <si>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</si>
  <si>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</si>
  <si>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</si>
  <si>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</si>
  <si>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</si>
  <si>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</si>
  <si>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</si>
  <si>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</si>
  <si>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</si>
  <si>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</si>
  <si>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</si>
  <si>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</si>
  <si>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</si>
  <si>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</si>
  <si>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</si>
  <si>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</si>
  <si>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</si>
  <si>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</si>
  <si>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</si>
  <si>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</si>
  <si>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</si>
  <si>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</si>
  <si>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</si>
  <si>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</si>
  <si>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</si>
  <si>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</si>
  <si>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</si>
  <si>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</si>
  <si>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</si>
  <si>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</si>
  <si>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</si>
  <si>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</si>
  <si>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</si>
  <si>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</si>
  <si>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</si>
  <si>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</si>
  <si>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</si>
  <si>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</si>
  <si>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</si>
  <si>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</si>
  <si>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</si>
  <si>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</si>
  <si>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</si>
  <si>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</si>
  <si>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</si>
  <si>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</si>
  <si>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</si>
  <si>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</si>
  <si>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</si>
  <si>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</si>
  <si>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</si>
  <si>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</si>
  <si>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</si>
  <si>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</si>
  <si>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</si>
  <si>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</si>
  <si>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</si>
  <si>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</si>
  <si>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</si>
  <si>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</si>
  <si>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</si>
  <si>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</si>
  <si>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</si>
  <si>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</si>
  <si>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</si>
  <si>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</si>
  <si>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</si>
  <si>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</si>
  <si>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</si>
  <si>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</si>
  <si>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</si>
  <si>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</si>
  <si>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</si>
  <si>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</si>
  <si>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</si>
  <si>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</si>
  <si>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</si>
  <si>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</si>
  <si>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</si>
  <si>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</si>
  <si>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</si>
  <si>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</si>
  <si>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</si>
  <si>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</si>
  <si>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</si>
  <si>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</si>
  <si>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</si>
  <si>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</si>
  <si>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</si>
  <si>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</si>
  <si>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</si>
  <si>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</si>
  <si>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</si>
  <si>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</si>
  <si>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</si>
  <si>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</si>
  <si>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</si>
  <si>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</si>
  <si>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</si>
  <si>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</si>
  <si>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</si>
  <si>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</si>
  <si>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</si>
  <si>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</si>
  <si>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</si>
  <si>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</si>
  <si>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</si>
  <si>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</si>
  <si>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</si>
  <si>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</si>
  <si>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</si>
  <si>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</si>
  <si>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</si>
  <si>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</si>
  <si>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</si>
  <si>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</si>
  <si>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</si>
  <si>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</si>
  <si>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</si>
  <si>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</si>
  <si>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</si>
  <si>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</si>
  <si>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</si>
  <si>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</si>
  <si>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</si>
  <si>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</si>
  <si>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</si>
  <si>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</si>
  <si>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</si>
  <si>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</si>
  <si>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</si>
  <si>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</si>
  <si>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</si>
  <si>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</si>
  <si>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</si>
  <si>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</si>
  <si>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</si>
  <si>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</si>
  <si>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</si>
  <si>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</si>
  <si>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</si>
  <si>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</si>
  <si>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</si>
  <si>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</si>
  <si>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</si>
  <si>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</si>
  <si>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</si>
  <si>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</si>
  <si>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</si>
  <si>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</si>
  <si>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</si>
  <si>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</si>
  <si>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</si>
  <si>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</si>
  <si>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</si>
  <si>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</si>
  <si>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</si>
  <si>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</si>
  <si>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</si>
  <si>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</si>
  <si>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</si>
  <si>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</si>
  <si>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</si>
  <si>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</si>
  <si>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</si>
  <si>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</si>
  <si>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</si>
  <si>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</si>
  <si>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</si>
  <si>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</si>
  <si>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</si>
  <si>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</si>
  <si>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</si>
  <si>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</si>
  <si>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</si>
  <si>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</si>
  <si>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</si>
  <si>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</si>
  <si>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</si>
  <si>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</si>
  <si>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</si>
  <si>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</si>
  <si>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</si>
  <si>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</si>
  <si>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</si>
  <si>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</si>
  <si>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</si>
  <si>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</si>
  <si>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</si>
  <si>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</si>
  <si>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</si>
  <si>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</si>
  <si>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</si>
  <si>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</si>
  <si>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</si>
  <si>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</si>
  <si>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</si>
  <si>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</si>
  <si>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</si>
  <si>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</si>
  <si>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</si>
  <si>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</si>
  <si>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</si>
  <si>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</si>
  <si>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</si>
  <si>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</si>
  <si>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</si>
  <si>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</si>
  <si>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</si>
  <si>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</si>
  <si>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</si>
  <si>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</si>
  <si>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</si>
  <si>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</si>
  <si>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</si>
  <si>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</si>
  <si>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</si>
  <si>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</si>
  <si>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</si>
  <si>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</si>
  <si>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</si>
  <si>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</si>
  <si>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</si>
  <si>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</si>
  <si>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</si>
  <si>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</si>
  <si>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</si>
  <si>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</si>
  <si>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</si>
  <si>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</si>
  <si>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</si>
  <si>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</si>
  <si>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</si>
  <si>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</si>
  <si>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</si>
  <si>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</si>
  <si>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</si>
  <si>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</si>
  <si>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</si>
  <si>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</si>
  <si>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</si>
  <si>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</si>
  <si>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</si>
  <si>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</si>
  <si>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</si>
  <si>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</si>
  <si>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</si>
  <si>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</si>
  <si>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</si>
  <si>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</si>
  <si>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</si>
  <si>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</si>
  <si>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</si>
  <si>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</si>
  <si>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</si>
  <si>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</si>
  <si>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</si>
  <si>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</si>
  <si>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</si>
  <si>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</si>
  <si>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</si>
  <si>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</si>
  <si>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</si>
  <si>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</si>
  <si>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</si>
  <si>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</si>
  <si>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</si>
  <si>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</si>
  <si>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</si>
  <si>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</si>
  <si>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</si>
  <si>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</si>
  <si>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</si>
  <si>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</si>
  <si>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</si>
  <si>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</si>
  <si>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</si>
  <si>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</si>
  <si>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</si>
  <si>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</si>
  <si>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</si>
  <si>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</si>
  <si>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</si>
  <si>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</si>
  <si>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</si>
  <si>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</si>
  <si>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</si>
  <si>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</si>
  <si>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</si>
  <si>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</si>
  <si>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</si>
  <si>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</si>
  <si>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</si>
  <si>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</si>
  <si>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</si>
  <si>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</si>
  <si>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</si>
  <si>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</si>
  <si>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</si>
  <si>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</si>
  <si>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</si>
  <si>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</si>
  <si>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</si>
  <si>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</si>
  <si>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</si>
  <si>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</si>
  <si>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</si>
  <si>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</si>
  <si>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</si>
  <si>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</si>
  <si>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</si>
  <si>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</si>
  <si>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</si>
  <si>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</si>
  <si>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</si>
  <si>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</si>
  <si>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</si>
  <si>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</si>
  <si>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</si>
  <si>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</si>
  <si>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</si>
  <si>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</si>
  <si>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</si>
  <si>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</si>
  <si>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</si>
  <si>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</si>
  <si>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</si>
  <si>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</si>
  <si>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</si>
  <si>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</si>
  <si>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</si>
  <si>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</si>
  <si>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</si>
  <si>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</si>
  <si>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</si>
  <si>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</si>
  <si>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</si>
  <si>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</si>
  <si>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</si>
  <si>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</si>
  <si>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</si>
  <si>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</si>
  <si>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</si>
  <si>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</si>
  <si>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</si>
  <si>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</si>
  <si>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</si>
  <si>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</si>
  <si>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</si>
  <si>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</si>
  <si>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</si>
  <si>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</si>
  <si>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</si>
  <si>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</si>
  <si>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</si>
  <si>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</si>
  <si>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</si>
  <si>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</si>
  <si>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</si>
  <si>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</si>
  <si>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</si>
  <si>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</si>
  <si>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</si>
  <si>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</si>
  <si>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</si>
  <si>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</si>
  <si>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</si>
  <si>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</si>
  <si>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</si>
  <si>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</si>
  <si>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</si>
  <si>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</si>
  <si>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</si>
  <si>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</si>
  <si>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</si>
  <si>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</si>
  <si>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</si>
  <si>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</si>
  <si>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</si>
  <si>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</si>
  <si>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</si>
  <si>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</si>
  <si>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</si>
  <si>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</si>
  <si>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</si>
  <si>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</si>
  <si>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</si>
  <si>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</si>
  <si>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</si>
  <si>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</si>
  <si>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</si>
  <si>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</si>
  <si>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</si>
  <si>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</si>
  <si>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</si>
  <si>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</si>
  <si>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</si>
  <si>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</si>
  <si>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</si>
  <si>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</si>
  <si>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</si>
  <si>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</si>
  <si>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</si>
  <si>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</si>
  <si>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</si>
  <si>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</si>
  <si>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</si>
  <si>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</si>
  <si>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</si>
  <si>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</si>
  <si>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</si>
  <si>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</si>
  <si>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</si>
  <si>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</si>
  <si>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</si>
  <si>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</si>
  <si>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</si>
  <si>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</si>
  <si>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</si>
  <si>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</si>
  <si>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</si>
  <si>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</si>
  <si>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</si>
  <si>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</si>
  <si>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</si>
  <si>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</si>
  <si>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</si>
  <si>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</si>
  <si>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</si>
  <si>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</si>
  <si>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</si>
  <si>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</si>
  <si>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</si>
  <si>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</si>
  <si>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</si>
  <si>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</si>
  <si>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</si>
  <si>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</si>
  <si>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</si>
  <si>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</si>
  <si>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</si>
  <si>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</si>
  <si>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</si>
  <si>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</si>
  <si>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</si>
  <si>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</si>
  <si>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</si>
  <si>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</si>
  <si>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</si>
  <si>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</si>
  <si>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</si>
  <si>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</si>
  <si>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</si>
  <si>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</si>
  <si>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</si>
  <si>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</si>
  <si>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</si>
  <si>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</si>
  <si>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</si>
  <si>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</si>
  <si>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</si>
  <si>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</si>
  <si>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</si>
  <si>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</si>
  <si>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</si>
  <si>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</si>
  <si>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</si>
  <si>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</si>
  <si>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</si>
  <si>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</si>
  <si>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</si>
  <si>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</si>
  <si>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</si>
  <si>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</si>
  <si>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</si>
  <si>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</si>
  <si>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</si>
  <si>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</si>
  <si>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</si>
  <si>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</si>
  <si>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</si>
  <si>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</si>
  <si>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</si>
  <si>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</si>
  <si>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</si>
  <si>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</si>
  <si>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</si>
  <si>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</si>
  <si>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</si>
  <si>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</si>
  <si>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</si>
  <si>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</si>
  <si>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</si>
  <si>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</si>
  <si>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</si>
  <si>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</si>
  <si>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</si>
  <si>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</si>
  <si>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</si>
  <si>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</si>
  <si>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</si>
  <si>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</si>
  <si>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</si>
  <si>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</si>
  <si>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</si>
  <si>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</si>
  <si>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</si>
  <si>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</si>
  <si>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</si>
  <si>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</si>
  <si>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</si>
  <si>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</si>
  <si>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</si>
  <si>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</si>
  <si>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</si>
  <si>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</si>
  <si>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</si>
  <si>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</si>
  <si>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</si>
  <si>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</si>
  <si>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</si>
  <si>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</si>
  <si>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</si>
  <si>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</si>
  <si>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</si>
  <si>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</si>
  <si>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</si>
  <si>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</si>
  <si>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</si>
  <si>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</si>
  <si>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</si>
  <si>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</si>
  <si>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</si>
  <si>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</si>
  <si>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</si>
  <si>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</si>
  <si>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</si>
  <si>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</si>
  <si>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</si>
  <si>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</si>
  <si>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</si>
  <si>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</si>
  <si>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</si>
  <si>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</si>
  <si>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</si>
  <si>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</si>
  <si>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</si>
  <si>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</si>
  <si>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</si>
  <si>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</si>
  <si>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</si>
  <si>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</si>
  <si>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</si>
  <si>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</si>
  <si>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</si>
  <si>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</si>
  <si>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</si>
  <si>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</si>
  <si>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</si>
  <si>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</si>
  <si>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</si>
  <si>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</si>
  <si>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</si>
  <si>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</si>
  <si>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</si>
  <si>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</si>
  <si>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</si>
  <si>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</si>
  <si>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</si>
  <si>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</si>
  <si>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</si>
  <si>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</si>
  <si>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</si>
  <si>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</si>
  <si>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</si>
  <si>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</si>
  <si>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</si>
  <si>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</si>
  <si>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</si>
  <si>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</si>
  <si>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</si>
  <si>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</si>
  <si>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</si>
  <si>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</si>
  <si>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</si>
  <si>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</si>
  <si>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</si>
  <si>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</si>
  <si>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</si>
  <si>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</si>
  <si>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</si>
  <si>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</si>
  <si>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</si>
  <si>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</si>
  <si>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</si>
  <si>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</si>
  <si>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</si>
  <si>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</si>
  <si>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</si>
  <si>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</si>
  <si>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</si>
  <si>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</si>
  <si>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</si>
  <si>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</si>
  <si>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</si>
  <si>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</si>
  <si>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</si>
  <si>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</si>
  <si>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</si>
  <si>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</si>
  <si>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</si>
  <si>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</si>
  <si>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</si>
  <si>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</si>
  <si>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</si>
  <si>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</si>
  <si>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</si>
  <si>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</si>
  <si>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</si>
  <si>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</si>
  <si>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</si>
  <si>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</si>
  <si>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</si>
  <si>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</si>
  <si>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</si>
  <si>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</si>
  <si>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</si>
  <si>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</si>
  <si>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</si>
  <si>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</si>
  <si>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</si>
  <si>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</si>
  <si>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</si>
  <si>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</si>
  <si>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</si>
  <si>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</si>
  <si>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</si>
  <si>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</si>
  <si>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</si>
  <si>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</si>
  <si>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</si>
  <si>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</si>
  <si>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</si>
  <si>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</si>
  <si>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</si>
  <si>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</si>
  <si>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</si>
  <si>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</si>
  <si>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</si>
  <si>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</si>
  <si>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</si>
  <si>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</si>
  <si>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</si>
  <si>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</si>
  <si>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</si>
  <si>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</si>
  <si>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</si>
  <si>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</si>
  <si>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</si>
  <si>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</si>
  <si>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</si>
  <si>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</si>
  <si>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</si>
  <si>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</si>
  <si>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</si>
  <si>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</si>
  <si>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</si>
  <si>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</si>
  <si>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</si>
  <si>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</si>
  <si>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</si>
  <si>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</si>
  <si>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</si>
  <si>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</si>
  <si>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</si>
  <si>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</si>
  <si>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</si>
  <si>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</si>
  <si>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</si>
  <si>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</si>
  <si>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</si>
  <si>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</si>
  <si>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</si>
  <si>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</si>
  <si>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</si>
  <si>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</si>
  <si>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</si>
  <si>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</si>
  <si>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</si>
  <si>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</si>
  <si>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</si>
  <si>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</si>
  <si>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</si>
  <si>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</si>
  <si>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</si>
  <si>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</si>
  <si>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</si>
  <si>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</si>
  <si>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</si>
  <si>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</si>
  <si>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</si>
  <si>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</si>
  <si>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</si>
  <si>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</si>
  <si>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</si>
  <si>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</si>
  <si>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</si>
  <si>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</si>
  <si>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</si>
  <si>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</si>
  <si>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</si>
  <si>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</si>
  <si>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</si>
  <si>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</si>
  <si>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</si>
  <si>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</si>
  <si>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</si>
  <si>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</si>
  <si>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</si>
  <si>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</si>
  <si>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</si>
  <si>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</si>
  <si>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</si>
  <si>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</si>
  <si>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</si>
  <si>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</si>
  <si>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</si>
  <si>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</si>
  <si>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</si>
  <si>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</si>
  <si>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</si>
  <si>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</si>
  <si>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</si>
  <si>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</si>
  <si>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</si>
  <si>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</si>
  <si>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</si>
  <si>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</si>
  <si>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</si>
  <si>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</si>
  <si>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</si>
  <si>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</si>
  <si>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</si>
  <si>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</si>
  <si>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</si>
  <si>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</si>
  <si>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</si>
  <si>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</si>
  <si>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</si>
  <si>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</si>
  <si>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</si>
  <si>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</si>
  <si>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</si>
  <si>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</si>
  <si>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</si>
  <si>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</si>
  <si>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</si>
  <si>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</si>
  <si>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</si>
  <si>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</si>
  <si>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</si>
  <si>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</si>
  <si>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</si>
  <si>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</si>
  <si>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</si>
  <si>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</si>
  <si>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</si>
  <si>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</si>
  <si>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</si>
  <si>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</si>
  <si>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</si>
  <si>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</si>
  <si>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</si>
  <si>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</si>
  <si>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</si>
  <si>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</si>
  <si>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</si>
  <si>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</si>
  <si>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</si>
  <si>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</si>
  <si>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</si>
  <si>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</si>
  <si>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</si>
  <si>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</si>
  <si>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</si>
  <si>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</si>
  <si>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</si>
  <si>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</si>
  <si>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</si>
  <si>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</si>
  <si>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</si>
  <si>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</si>
  <si>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</si>
  <si>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</si>
  <si>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</si>
  <si>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</si>
  <si>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</si>
  <si>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</si>
  <si>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</si>
  <si>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</si>
  <si>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</si>
  <si>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</si>
  <si>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</si>
  <si>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</si>
  <si>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</si>
  <si>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</si>
  <si>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</si>
  <si>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</si>
  <si>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</si>
  <si>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</si>
  <si>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</si>
  <si>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</si>
  <si>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</si>
  <si>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</si>
  <si>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</si>
  <si>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</si>
  <si>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</si>
  <si>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</si>
  <si>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</si>
  <si>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</si>
  <si>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</si>
  <si>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</si>
  <si>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</si>
  <si>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</si>
  <si>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</si>
  <si>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</si>
  <si>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</si>
  <si>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</si>
  <si>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</si>
  <si>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</si>
  <si>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</si>
  <si>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</si>
  <si>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</si>
  <si>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</si>
  <si>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</si>
  <si>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</si>
  <si>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</si>
  <si>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</si>
  <si>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</si>
  <si>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</si>
  <si>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</si>
  <si>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</si>
  <si>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</si>
  <si>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</si>
  <si>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</si>
  <si>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</si>
  <si>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</si>
  <si>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</si>
  <si>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</si>
  <si>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</si>
  <si>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</si>
  <si>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</si>
  <si>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</si>
  <si>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</si>
  <si>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</si>
  <si>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</si>
  <si>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</si>
  <si>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</si>
  <si>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</si>
  <si>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</si>
  <si>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</si>
  <si>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</si>
  <si>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</si>
  <si>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</si>
  <si>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</si>
  <si>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</si>
  <si>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</si>
  <si>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</si>
  <si>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</si>
  <si>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</si>
  <si>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</si>
  <si>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</si>
  <si>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</si>
  <si>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</si>
  <si>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</si>
  <si>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</si>
  <si>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</si>
  <si>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</si>
  <si>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</si>
  <si>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</si>
  <si>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</si>
  <si>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</si>
  <si>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</si>
  <si>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</si>
  <si>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</si>
  <si>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</si>
  <si>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</si>
  <si>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</si>
  <si>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</si>
  <si>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</si>
  <si>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</si>
  <si>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</si>
  <si>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</si>
  <si>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</si>
  <si>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</si>
  <si>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</si>
  <si>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</si>
  <si>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</si>
  <si>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</si>
  <si>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</si>
  <si>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</si>
  <si>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</si>
  <si>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</si>
  <si>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</si>
  <si>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</si>
  <si>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</si>
  <si>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</si>
  <si>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</si>
  <si>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</si>
  <si>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</si>
  <si>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</si>
  <si>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</si>
  <si>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</si>
  <si>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</si>
  <si>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</si>
  <si>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</si>
  <si>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</si>
  <si>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</si>
  <si>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</si>
  <si>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</si>
  <si>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</si>
  <si>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</si>
  <si>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</si>
  <si>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</si>
  <si>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</si>
  <si>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</si>
  <si>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</si>
  <si>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</si>
  <si>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</si>
  <si>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</si>
  <si>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</si>
  <si>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</si>
  <si>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</si>
  <si>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</si>
  <si>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</si>
  <si>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</si>
  <si>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</si>
  <si>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</si>
  <si>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</si>
  <si>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</si>
  <si>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</si>
  <si>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</si>
  <si>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</si>
  <si>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</si>
  <si>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</si>
  <si>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</si>
  <si>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</si>
  <si>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</si>
  <si>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</si>
  <si>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</si>
  <si>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</si>
  <si>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</si>
  <si>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</si>
  <si>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</si>
  <si>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</si>
  <si>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</si>
  <si>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</si>
  <si>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</si>
  <si>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</si>
  <si>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</si>
  <si>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</si>
  <si>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</si>
  <si>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</si>
  <si>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</si>
  <si>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</si>
  <si>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</si>
  <si>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</si>
  <si>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</si>
  <si>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</si>
  <si>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</si>
  <si>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</si>
  <si>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</si>
  <si>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</si>
  <si>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</si>
  <si>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</si>
  <si>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</si>
  <si>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</si>
  <si>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</si>
  <si>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</si>
  <si>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</si>
  <si>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</si>
  <si>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</si>
  <si>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</si>
  <si>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</si>
  <si>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</si>
  <si>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</si>
  <si>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</si>
  <si>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</si>
  <si>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</si>
  <si>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</si>
  <si>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</si>
  <si>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</si>
  <si>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</si>
  <si>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</si>
  <si>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</si>
  <si>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</si>
  <si>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</si>
  <si>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</si>
  <si>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</si>
  <si>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</si>
  <si>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</si>
  <si>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</si>
  <si>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</si>
  <si>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</si>
  <si>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</si>
  <si>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</si>
  <si>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</si>
  <si>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</si>
  <si>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</si>
  <si>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</si>
  <si>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</si>
  <si>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</si>
  <si>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</si>
  <si>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</si>
  <si>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</si>
  <si>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</si>
  <si>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</si>
  <si>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</si>
  <si>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</si>
  <si>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</si>
  <si>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</si>
  <si>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</si>
  <si>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</si>
  <si>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</si>
  <si>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</si>
  <si>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</si>
  <si>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</si>
  <si>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</si>
  <si>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</si>
  <si>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</si>
  <si>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</si>
  <si>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</si>
  <si>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</si>
  <si>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</si>
  <si>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</si>
  <si>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</si>
  <si>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</si>
  <si>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</si>
  <si>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</si>
  <si>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</si>
  <si>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</si>
  <si>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</si>
  <si>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</si>
  <si>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</si>
  <si>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</si>
  <si>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</si>
  <si>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</si>
  <si>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</si>
  <si>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</si>
  <si>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</si>
  <si>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</si>
  <si>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</si>
  <si>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</si>
  <si>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</si>
  <si>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</si>
  <si>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</si>
  <si>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</si>
  <si>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</si>
  <si>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</si>
  <si>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</si>
  <si>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</si>
  <si>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</si>
  <si>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</si>
  <si>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</si>
  <si>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</si>
  <si>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</si>
  <si>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</si>
  <si>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</si>
  <si>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</si>
  <si>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</si>
  <si>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</si>
  <si>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</si>
  <si>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</si>
  <si>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</si>
  <si>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</si>
  <si>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</si>
  <si>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</si>
  <si>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</si>
  <si>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</si>
  <si>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</si>
  <si>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</si>
  <si>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</si>
  <si>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</si>
  <si>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</si>
  <si>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</si>
  <si>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</si>
  <si>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</si>
  <si>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</si>
  <si>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</si>
  <si>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</si>
  <si>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</si>
  <si>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</si>
  <si>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</si>
  <si>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</si>
  <si>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</si>
  <si>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</si>
  <si>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</si>
  <si>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</si>
  <si>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</si>
  <si>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</si>
  <si>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</si>
  <si>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</si>
  <si>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</si>
  <si>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</si>
  <si>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</si>
  <si>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</si>
  <si>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</si>
  <si>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</si>
  <si>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</si>
  <si>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</si>
  <si>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</si>
  <si>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</si>
  <si>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</si>
  <si>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</si>
  <si>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</si>
  <si>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</si>
  <si>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</si>
  <si>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</si>
  <si>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</si>
  <si>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</si>
  <si>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</si>
  <si>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</si>
  <si>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</si>
  <si>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</si>
  <si>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</si>
  <si>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</si>
  <si>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</si>
  <si>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</si>
  <si>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</si>
  <si>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</si>
  <si>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</si>
  <si>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</si>
  <si>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</si>
  <si>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</si>
  <si>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</si>
  <si>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</si>
  <si>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</si>
  <si>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</si>
  <si>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</si>
  <si>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</si>
  <si>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</si>
  <si>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</si>
  <si>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</si>
  <si>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</si>
  <si>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</si>
  <si>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</si>
  <si>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</si>
  <si>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</si>
  <si>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</si>
  <si>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</si>
  <si>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</si>
  <si>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</si>
  <si>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</si>
  <si>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</si>
  <si>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</si>
  <si>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</si>
  <si>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</si>
  <si>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</si>
  <si>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</si>
  <si>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</si>
  <si>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</si>
  <si>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</si>
  <si>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</si>
  <si>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</si>
  <si>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</si>
  <si>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</si>
  <si>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</si>
  <si>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</si>
  <si>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</si>
  <si>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</si>
  <si>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</si>
  <si>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</si>
  <si>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</si>
  <si>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</si>
  <si>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</si>
  <si>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</si>
  <si>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</si>
  <si>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</si>
  <si>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</si>
  <si>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</si>
  <si>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</si>
  <si>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</si>
  <si>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</si>
  <si>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</si>
  <si>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</si>
  <si>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</si>
  <si>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</si>
  <si>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</si>
  <si>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</si>
  <si>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</si>
  <si>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</si>
  <si>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</si>
  <si>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</si>
  <si>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</si>
  <si>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</si>
  <si>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</si>
  <si>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</si>
  <si>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</si>
  <si>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</si>
  <si>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</si>
  <si>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</si>
  <si>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</si>
  <si>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</si>
  <si>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</si>
  <si>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</si>
  <si>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</si>
  <si>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</si>
  <si>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</si>
  <si>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</si>
  <si>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</si>
  <si>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</si>
  <si>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</si>
  <si>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</si>
  <si>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</si>
  <si>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</si>
  <si>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</si>
  <si>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</si>
  <si>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</si>
  <si>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</si>
  <si>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</si>
  <si>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</si>
  <si>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</si>
  <si>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</si>
  <si>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</si>
  <si>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</si>
  <si>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</si>
  <si>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</si>
  <si>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</si>
  <si>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</si>
  <si>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</si>
  <si>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</si>
  <si>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</si>
  <si>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</si>
  <si>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</si>
  <si>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</si>
  <si>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</si>
  <si>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</si>
  <si>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</si>
  <si>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</si>
  <si>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</si>
  <si>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</si>
  <si>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</si>
  <si>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</si>
  <si>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</si>
  <si>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</si>
  <si>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</si>
  <si>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</si>
  <si>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</si>
  <si>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</si>
  <si>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</si>
  <si>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</si>
  <si>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</si>
  <si>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</si>
  <si>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</si>
  <si>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</si>
  <si>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</si>
  <si>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</si>
  <si>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</si>
  <si>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</si>
  <si>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</si>
  <si>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</si>
  <si>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</si>
  <si>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</si>
  <si>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</si>
  <si>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</si>
  <si>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</si>
  <si>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</si>
  <si>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</si>
  <si>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</si>
  <si>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</si>
  <si>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</si>
  <si>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</si>
  <si>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</si>
  <si>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</si>
  <si>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</si>
  <si>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</si>
  <si>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</si>
  <si>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</si>
  <si>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</si>
  <si>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</si>
  <si>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</si>
  <si>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</si>
  <si>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</si>
  <si>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</si>
  <si>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</si>
  <si>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</si>
  <si>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</si>
  <si>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</si>
  <si>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</si>
  <si>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</si>
  <si>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</si>
  <si>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</si>
  <si>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</si>
  <si>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</si>
  <si>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</si>
  <si>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</si>
  <si>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</si>
  <si>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</si>
  <si>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</si>
  <si>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</si>
  <si>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</si>
  <si>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</si>
  <si>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</si>
  <si>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</si>
  <si>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</si>
  <si>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</si>
  <si>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</si>
  <si>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</si>
  <si>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</si>
  <si>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</si>
  <si>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</si>
  <si>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</si>
  <si>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</si>
  <si>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</si>
  <si>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</si>
  <si>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</si>
  <si>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</si>
  <si>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</si>
  <si>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</si>
  <si>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</si>
  <si>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</si>
  <si>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</si>
  <si>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</si>
  <si>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</si>
  <si>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</si>
  <si>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</si>
  <si>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</si>
  <si>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</si>
  <si>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</si>
  <si>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</si>
  <si>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</si>
  <si>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</si>
  <si>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</si>
  <si>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</si>
  <si>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</si>
  <si>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</si>
  <si>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</si>
  <si>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</si>
  <si>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</si>
  <si>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</si>
  <si>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</si>
  <si>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</si>
  <si>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</si>
  <si>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</si>
  <si>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</si>
  <si>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</si>
  <si>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</si>
  <si>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</si>
  <si>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</si>
  <si>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</si>
  <si>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</si>
  <si>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</si>
  <si>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</si>
  <si>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</si>
  <si>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</si>
  <si>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</si>
  <si>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</si>
  <si>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</si>
  <si>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</si>
  <si>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</si>
  <si>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</si>
  <si>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</si>
  <si>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</si>
  <si>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</si>
  <si>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</si>
  <si>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</si>
  <si>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</si>
  <si>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</si>
  <si>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</si>
  <si>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</si>
  <si>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</si>
  <si>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</si>
  <si>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</si>
  <si>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</si>
  <si>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</si>
  <si>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</si>
  <si>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</si>
  <si>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</si>
  <si>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</si>
  <si>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</si>
  <si>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</si>
  <si>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</si>
  <si>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</si>
  <si>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</si>
  <si>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</si>
  <si>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</si>
  <si>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</si>
  <si>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</si>
  <si>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</si>
  <si>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</si>
  <si>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</si>
  <si>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</si>
  <si>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</si>
  <si>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</si>
  <si>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</si>
  <si>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</si>
  <si>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</si>
  <si>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</si>
  <si>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</si>
  <si>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</si>
  <si>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</si>
  <si>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</si>
  <si>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</si>
  <si>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</si>
  <si>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</si>
  <si>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</si>
  <si>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</si>
  <si>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</si>
  <si>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</si>
  <si>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</si>
  <si>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</si>
  <si>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</si>
  <si>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</si>
  <si>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</si>
  <si>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</si>
  <si>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</si>
  <si>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</si>
  <si>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</si>
  <si>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</si>
  <si>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</si>
  <si>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</si>
  <si>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</si>
  <si>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</si>
  <si>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</si>
  <si>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</si>
  <si>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</si>
  <si>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</si>
  <si>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</si>
  <si>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</si>
  <si>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</si>
  <si>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</si>
  <si>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</si>
  <si>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</si>
  <si>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</si>
  <si>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</si>
  <si>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</si>
  <si>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</si>
  <si>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</si>
  <si>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</si>
  <si>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</si>
  <si>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</si>
  <si>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</si>
  <si>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</si>
  <si>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</si>
  <si>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</si>
  <si>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</si>
  <si>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</si>
  <si>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</si>
  <si>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</si>
  <si>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</si>
  <si>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</si>
  <si>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</si>
  <si>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</si>
  <si>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</si>
  <si>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</si>
  <si>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</si>
  <si>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</si>
  <si>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</si>
  <si>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</si>
  <si>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</si>
  <si>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</si>
  <si>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</si>
  <si>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</si>
  <si>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</si>
  <si>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</si>
  <si>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</si>
  <si>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</si>
  <si>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</si>
  <si>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</si>
  <si>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</si>
  <si>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</si>
  <si>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</si>
  <si>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</si>
  <si>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</si>
  <si>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</si>
  <si>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</si>
  <si>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</si>
  <si>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</si>
  <si>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</si>
  <si>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</si>
  <si>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</si>
  <si>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</si>
  <si>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</si>
  <si>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</si>
  <si>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</si>
  <si>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</si>
  <si>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</si>
  <si>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</si>
  <si>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</si>
  <si>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</si>
  <si>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</si>
  <si>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</si>
  <si>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</si>
  <si>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</si>
  <si>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</si>
  <si>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</si>
  <si>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</si>
  <si>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</si>
  <si>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</si>
  <si>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</si>
  <si>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</si>
  <si>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</si>
  <si>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</si>
  <si>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</si>
  <si>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</si>
  <si>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</si>
  <si>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</si>
  <si>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</si>
  <si>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</si>
  <si>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</si>
  <si>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</si>
  <si>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</si>
  <si>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</si>
  <si>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</si>
  <si>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</si>
  <si>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</si>
  <si>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</si>
  <si>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</si>
  <si>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</si>
  <si>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</si>
  <si>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</si>
  <si>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</si>
  <si>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</si>
  <si>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</si>
  <si>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</si>
  <si>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</si>
  <si>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</si>
  <si>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</si>
  <si>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</si>
  <si>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</si>
  <si>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</si>
  <si>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</si>
  <si>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</si>
  <si>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</si>
  <si>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</si>
  <si>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</si>
  <si>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</si>
  <si>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</si>
  <si>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</si>
  <si>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</si>
  <si>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</si>
  <si>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</si>
  <si>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</si>
  <si>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</si>
  <si>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</si>
  <si>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</si>
  <si>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</si>
  <si>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</si>
  <si>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</si>
  <si>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</si>
  <si>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</si>
  <si>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</si>
  <si>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</si>
  <si>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</si>
  <si>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</si>
  <si>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</si>
  <si>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</si>
  <si>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</si>
  <si>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</si>
  <si>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</si>
  <si>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</si>
  <si>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</si>
  <si>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</si>
  <si>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</si>
  <si>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</si>
  <si>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</si>
  <si>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</si>
  <si>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</si>
  <si>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</si>
  <si>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</si>
  <si>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</si>
  <si>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</si>
  <si>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</si>
  <si>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</si>
  <si>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</si>
  <si>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</si>
  <si>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</si>
  <si>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</si>
  <si>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</si>
  <si>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</si>
  <si>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</si>
  <si>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</si>
  <si>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</si>
  <si>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</si>
  <si>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</si>
  <si>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</si>
  <si>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</si>
  <si>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</si>
  <si>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</si>
  <si>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</si>
  <si>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</si>
  <si>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</si>
  <si>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</si>
  <si>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</si>
  <si>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</si>
  <si>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</si>
  <si>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</si>
  <si>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</si>
  <si>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</si>
  <si>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</si>
  <si>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</si>
  <si>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</si>
  <si>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</si>
  <si>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</si>
  <si>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</si>
  <si>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</si>
  <si>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</si>
  <si>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</si>
  <si>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</si>
  <si>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</si>
  <si>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</si>
  <si>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</si>
  <si>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</si>
  <si>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</si>
  <si>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</si>
  <si>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</si>
  <si>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</si>
  <si>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</si>
  <si>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</si>
  <si>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</si>
  <si>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</si>
  <si>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</si>
  <si>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</si>
  <si>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</si>
  <si>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</si>
  <si>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</si>
  <si>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</si>
  <si>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</si>
  <si>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</si>
  <si>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</si>
  <si>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</si>
  <si>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</si>
  <si>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</si>
  <si>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</si>
  <si>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</si>
  <si>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</si>
  <si>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</si>
  <si>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</si>
  <si>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</si>
  <si>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</si>
  <si>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</si>
  <si>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</si>
  <si>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</si>
  <si>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</si>
  <si>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</si>
  <si>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</si>
  <si>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</si>
  <si>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</si>
  <si>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</si>
  <si>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</si>
  <si>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</si>
  <si>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</si>
  <si>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</si>
  <si>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</si>
  <si>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</si>
  <si>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</si>
  <si>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</si>
  <si>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</si>
  <si>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</si>
  <si>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</si>
  <si>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</si>
  <si>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</si>
  <si>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</si>
  <si>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</si>
  <si>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</si>
  <si>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</si>
  <si>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</si>
  <si>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</si>
  <si>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</si>
  <si>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</si>
  <si>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</si>
  <si>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</si>
  <si>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</si>
  <si>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</si>
  <si>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</si>
  <si>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</si>
  <si>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</si>
  <si>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</si>
  <si>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</si>
  <si>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</si>
  <si>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</si>
  <si>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</si>
  <si>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</si>
  <si>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</si>
  <si>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</si>
  <si>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</si>
  <si>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</si>
  <si>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</si>
  <si>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</si>
  <si>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</si>
  <si>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</si>
  <si>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</si>
  <si>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</si>
  <si>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</si>
  <si>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</si>
  <si>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</si>
  <si>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</si>
  <si>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</si>
  <si>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</si>
  <si>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</si>
  <si>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</si>
  <si>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</si>
  <si>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</si>
  <si>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</si>
  <si>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</si>
  <si>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</si>
  <si>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</si>
  <si>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</si>
  <si>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</si>
  <si>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</si>
  <si>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</si>
  <si>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</si>
  <si>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</si>
  <si>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</si>
  <si>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</si>
  <si>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</si>
  <si>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</si>
  <si>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</si>
  <si>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</si>
  <si>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</si>
  <si>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</si>
  <si>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</si>
  <si>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</si>
  <si>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</si>
  <si>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</si>
  <si>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</si>
  <si>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</si>
  <si>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</si>
  <si>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</si>
  <si>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</si>
  <si>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</si>
  <si>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</si>
  <si>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</si>
  <si>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</si>
  <si>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</si>
  <si>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</si>
  <si>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</si>
  <si>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</si>
  <si>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</si>
  <si>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</si>
  <si>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</si>
  <si>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</si>
  <si>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</si>
  <si>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</si>
  <si>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</si>
  <si>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</si>
  <si>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</si>
  <si>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</si>
  <si>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</si>
  <si>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</si>
  <si>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</si>
  <si>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</si>
  <si>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</si>
  <si>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</si>
  <si>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</si>
  <si>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</si>
  <si>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</si>
  <si>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</si>
  <si>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</si>
  <si>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</si>
  <si>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</si>
  <si>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</si>
  <si>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</si>
  <si>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</si>
  <si>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</si>
  <si>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</si>
  <si>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</si>
  <si>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</si>
  <si>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</si>
  <si>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</si>
  <si>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</si>
  <si>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</si>
  <si>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</si>
  <si>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</si>
  <si>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</si>
  <si>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</si>
  <si>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</si>
  <si>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</si>
  <si>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</si>
  <si>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</si>
  <si>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</si>
  <si>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</si>
  <si>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</si>
  <si>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</si>
  <si>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</si>
  <si>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</si>
  <si>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</si>
  <si>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</si>
  <si>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</si>
  <si>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</si>
  <si>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</si>
  <si>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</si>
  <si>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</si>
  <si>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</si>
  <si>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</si>
  <si>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</si>
  <si>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</si>
  <si>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</si>
  <si>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</si>
  <si>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</si>
  <si>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</si>
  <si>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</si>
  <si>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</si>
  <si>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</si>
  <si>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</si>
  <si>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</si>
  <si>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</si>
  <si>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</si>
  <si>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</si>
  <si>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</si>
  <si>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</si>
  <si>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</si>
  <si>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</si>
  <si>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</si>
  <si>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</si>
  <si>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</si>
  <si>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</si>
  <si>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</si>
  <si>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</si>
  <si>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</si>
  <si>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</si>
  <si>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</si>
  <si>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</si>
  <si>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</si>
  <si>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</si>
  <si>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</si>
  <si>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</si>
  <si>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</si>
  <si>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</si>
  <si>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</si>
  <si>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</si>
  <si>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</si>
  <si>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</si>
  <si>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</si>
  <si>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</si>
  <si>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</si>
  <si>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</si>
  <si>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</si>
  <si>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</si>
  <si>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</si>
  <si>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</si>
  <si>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</si>
  <si>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</si>
  <si>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</si>
  <si>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</si>
  <si>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</si>
  <si>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</si>
  <si>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</si>
  <si>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</si>
  <si>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</si>
  <si>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</si>
  <si>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</si>
  <si>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</si>
  <si>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</si>
  <si>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</si>
  <si>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</si>
  <si>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</si>
  <si>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</si>
  <si>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</si>
  <si>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</si>
  <si>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</si>
  <si>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</si>
  <si>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</si>
  <si>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</si>
  <si>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</si>
  <si>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</si>
  <si>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</si>
  <si>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</si>
  <si>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</si>
  <si>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</si>
  <si>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</si>
  <si>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</si>
  <si>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</si>
  <si>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</si>
  <si>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</si>
  <si>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</si>
  <si>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</si>
  <si>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</si>
  <si>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</si>
  <si>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</si>
  <si>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</si>
  <si>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</si>
  <si>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</si>
  <si>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</si>
  <si>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</si>
  <si>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</si>
  <si>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</si>
  <si>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</si>
  <si>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</si>
  <si>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</si>
  <si>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</si>
  <si>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</si>
  <si>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</si>
  <si>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</si>
  <si>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</si>
  <si>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</si>
  <si>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</si>
  <si>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</si>
  <si>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</si>
  <si>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</si>
  <si>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</si>
  <si>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</si>
  <si>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</si>
  <si>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</si>
  <si>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</si>
  <si>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</si>
  <si>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</si>
  <si>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</si>
  <si>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</si>
  <si>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</si>
  <si>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</si>
  <si>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</si>
  <si>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</si>
  <si>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</si>
  <si>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</si>
  <si>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</si>
  <si>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</si>
  <si>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</si>
  <si>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</si>
  <si>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</si>
  <si>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</si>
  <si>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</si>
  <si>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</si>
  <si>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</si>
  <si>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</si>
  <si>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</si>
  <si>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</si>
  <si>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</si>
  <si>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</si>
  <si>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</si>
  <si>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</si>
  <si>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</si>
  <si>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</si>
  <si>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</si>
  <si>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</si>
  <si>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</si>
  <si>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</si>
  <si>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</si>
  <si>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</si>
  <si>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</si>
  <si>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</si>
  <si>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</si>
  <si>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</si>
  <si>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</si>
  <si>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</si>
  <si>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</si>
  <si>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</si>
  <si>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</si>
  <si>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</si>
  <si>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</si>
  <si>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</si>
  <si>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</si>
  <si>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</si>
  <si>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</si>
  <si>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</si>
  <si>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</si>
  <si>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</si>
  <si>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</si>
  <si>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</si>
  <si>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</si>
  <si>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</si>
  <si>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</si>
  <si>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</si>
  <si>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</si>
  <si>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</si>
  <si>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</si>
  <si>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</si>
  <si>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</si>
  <si>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</si>
  <si>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</si>
  <si>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</si>
  <si>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</si>
  <si>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</si>
  <si>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</si>
  <si>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</si>
  <si>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</si>
  <si>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</si>
  <si>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</si>
  <si>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</si>
  <si>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</si>
  <si>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</si>
  <si>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</si>
  <si>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</si>
  <si>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</si>
  <si>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</si>
  <si>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</si>
  <si>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</si>
  <si>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</si>
  <si>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</si>
  <si>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</si>
  <si>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</si>
  <si>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</si>
  <si>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</si>
  <si>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</si>
  <si>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</si>
  <si>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</si>
  <si>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</si>
  <si>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</si>
  <si>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</si>
  <si>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</si>
  <si>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</si>
  <si>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</si>
  <si>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</si>
  <si>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</si>
  <si>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</si>
  <si>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</si>
  <si>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</si>
  <si>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</si>
  <si>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</si>
  <si>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</si>
  <si>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</si>
  <si>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</si>
  <si>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</si>
  <si>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</si>
  <si>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</si>
  <si>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</si>
  <si>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</si>
  <si>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</si>
  <si>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</si>
  <si>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</si>
  <si>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</si>
  <si>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</si>
  <si>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</si>
  <si>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</si>
  <si>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</si>
  <si>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</si>
  <si>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</si>
  <si>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</si>
  <si>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</si>
  <si>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</si>
  <si>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</si>
  <si>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</si>
  <si>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</si>
  <si>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</si>
  <si>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</si>
  <si>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</si>
  <si>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</si>
  <si>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</si>
  <si>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</si>
  <si>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</si>
  <si>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</si>
  <si>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</si>
  <si>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</si>
  <si>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</si>
  <si>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</si>
  <si>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</si>
  <si>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</si>
  <si>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</si>
  <si>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</si>
  <si>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</si>
  <si>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</si>
  <si>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</si>
  <si>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</si>
  <si>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</si>
  <si>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</si>
  <si>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</si>
  <si>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</si>
  <si>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</si>
  <si>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</si>
  <si>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</si>
  <si>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</si>
  <si>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</si>
  <si>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</si>
  <si>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</si>
  <si>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</si>
  <si>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</si>
  <si>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</si>
  <si>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</si>
  <si>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</si>
  <si>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</si>
  <si>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</si>
  <si>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</si>
  <si>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</si>
  <si>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</si>
  <si>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</si>
  <si>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</si>
  <si>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</si>
  <si>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</si>
  <si>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</si>
  <si>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</si>
  <si>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</si>
  <si>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</si>
  <si>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</si>
  <si>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</si>
  <si>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</si>
  <si>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</si>
  <si>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</si>
  <si>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</si>
  <si>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</si>
  <si>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</si>
  <si>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</si>
  <si>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</si>
  <si>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</si>
  <si>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</si>
  <si>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</si>
  <si>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</si>
  <si>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</si>
  <si>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</si>
  <si>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</si>
  <si>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</si>
  <si>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</si>
  <si>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</si>
  <si>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</si>
  <si>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</si>
  <si>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</si>
  <si>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</si>
  <si>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</si>
  <si>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</si>
  <si>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</si>
  <si>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</si>
  <si>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</si>
  <si>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</si>
  <si>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</si>
  <si>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</si>
  <si>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</si>
  <si>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</si>
  <si>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</si>
  <si>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</si>
  <si>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</si>
  <si>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</si>
  <si>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</si>
  <si>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</si>
  <si>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</si>
  <si>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</si>
  <si>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</si>
  <si>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</si>
  <si>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</si>
  <si>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</si>
  <si>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</si>
  <si>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</si>
  <si>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</si>
  <si>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</si>
  <si>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</si>
  <si>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</si>
  <si>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</si>
  <si>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</si>
  <si>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</si>
  <si>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</si>
  <si>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</si>
  <si>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</si>
  <si>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</si>
  <si>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</si>
  <si>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</si>
  <si>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</si>
  <si>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</si>
  <si>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</si>
  <si>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</si>
  <si>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</si>
  <si>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</si>
  <si>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</si>
  <si>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</si>
  <si>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</si>
  <si>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</si>
  <si>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</si>
  <si>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</si>
  <si>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</si>
  <si>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</si>
  <si>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</si>
  <si>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</si>
  <si>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</si>
  <si>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</si>
  <si>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</si>
  <si>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</si>
  <si>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</si>
  <si>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</si>
  <si>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</si>
  <si>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</si>
  <si>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</si>
  <si>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</si>
  <si>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</si>
  <si>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</si>
  <si>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</si>
  <si>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</si>
  <si>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</si>
  <si>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</si>
  <si>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</si>
  <si>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</si>
  <si>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</si>
  <si>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</si>
  <si>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</si>
  <si>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</si>
  <si>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</si>
  <si>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</si>
  <si>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</si>
  <si>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</si>
  <si>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</si>
  <si>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</si>
  <si>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</si>
  <si>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</si>
  <si>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</si>
  <si>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</si>
  <si>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</si>
  <si>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</si>
  <si>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</si>
  <si>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</si>
  <si>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</si>
  <si>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</si>
  <si>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</si>
  <si>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</si>
  <si>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</si>
  <si>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</si>
  <si>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</si>
  <si>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</si>
  <si>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</si>
  <si>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</si>
  <si>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</si>
  <si>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</si>
  <si>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</si>
  <si>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</si>
  <si>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</si>
  <si>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</si>
  <si>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</si>
  <si>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</si>
  <si>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</si>
  <si>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</si>
  <si>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</si>
  <si>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</si>
  <si>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</si>
  <si>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</si>
  <si>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</si>
  <si>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</si>
  <si>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</si>
  <si>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</si>
  <si>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</si>
  <si>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</si>
  <si>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</si>
  <si>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</si>
  <si>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</si>
  <si>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</si>
  <si>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</si>
  <si>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</si>
  <si>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</si>
  <si>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</si>
  <si>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</si>
  <si>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</si>
  <si>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</si>
  <si>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</si>
  <si>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</si>
  <si>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</si>
  <si>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</si>
  <si>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</si>
  <si>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</si>
  <si>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</si>
  <si>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</si>
  <si>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</si>
  <si>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</si>
  <si>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</si>
  <si>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</si>
  <si>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</si>
  <si>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</si>
  <si>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</si>
  <si>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</si>
  <si>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</si>
  <si>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</si>
  <si>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</si>
  <si>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</si>
  <si>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</si>
  <si>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</si>
  <si>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</si>
  <si>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</si>
  <si>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</si>
  <si>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</si>
  <si>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</si>
  <si>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</si>
  <si>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</si>
  <si>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</si>
  <si>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</si>
  <si>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</si>
  <si>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</si>
  <si>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</si>
  <si>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</si>
  <si>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</si>
  <si>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</si>
  <si>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</si>
  <si>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</si>
  <si>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</si>
  <si>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</si>
  <si>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</si>
  <si>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</si>
  <si>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</si>
  <si>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</si>
  <si>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</si>
  <si>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</si>
  <si>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</si>
  <si>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</si>
  <si>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</si>
  <si>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</si>
  <si>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</si>
  <si>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</si>
  <si>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</si>
  <si>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</si>
  <si>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</si>
  <si>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</si>
  <si>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</si>
  <si>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</si>
  <si>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</si>
  <si>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</si>
  <si>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</si>
  <si>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</si>
  <si>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</si>
  <si>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</si>
  <si>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</si>
  <si>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</si>
  <si>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</si>
  <si>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</si>
  <si>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</si>
  <si>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</si>
  <si>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</si>
  <si>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</si>
  <si>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</si>
  <si>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</si>
  <si>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</si>
  <si>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</si>
  <si>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</si>
  <si>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</si>
  <si>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</si>
  <si>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</si>
  <si>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</si>
  <si>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</si>
  <si>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</si>
  <si>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</si>
  <si>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</si>
  <si>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</si>
  <si>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</si>
  <si>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</si>
  <si>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</si>
  <si>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</si>
  <si>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</si>
  <si>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</si>
  <si>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</si>
  <si>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</si>
  <si>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</si>
  <si>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</si>
  <si>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</si>
  <si>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</si>
  <si>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</si>
  <si>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</si>
  <si>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</si>
  <si>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</si>
  <si>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</si>
  <si>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</si>
  <si>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</si>
  <si>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</si>
  <si>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</si>
  <si>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</si>
  <si>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</si>
  <si>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</si>
  <si>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</si>
  <si>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</si>
  <si>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</si>
  <si>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</si>
  <si>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</si>
  <si>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</si>
  <si>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</si>
  <si>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</si>
  <si>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</si>
  <si>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</si>
  <si>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</si>
  <si>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</si>
  <si>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</si>
  <si>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</si>
  <si>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</si>
  <si>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</si>
  <si>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</si>
  <si>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</si>
  <si>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</si>
  <si>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</si>
  <si>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</si>
  <si>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</si>
  <si>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</si>
  <si>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</si>
  <si>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</si>
  <si>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</si>
  <si>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</si>
  <si>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</si>
  <si>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</si>
  <si>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</si>
  <si>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</si>
  <si>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</si>
  <si>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</si>
  <si>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</si>
  <si>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</si>
  <si>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</si>
  <si>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</si>
  <si>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</si>
  <si>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</si>
  <si>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</si>
  <si>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</si>
  <si>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</si>
  <si>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</si>
  <si>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</si>
  <si>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</si>
  <si>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</si>
  <si>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</si>
  <si>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</si>
  <si>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</si>
  <si>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</si>
  <si>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</si>
  <si>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</si>
  <si>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</si>
  <si>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</si>
  <si>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</si>
  <si>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</si>
  <si>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</si>
  <si>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</si>
  <si>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</si>
  <si>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</si>
  <si>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</si>
  <si>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</si>
  <si>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</si>
  <si>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</si>
  <si>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</si>
  <si>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</si>
  <si>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</si>
  <si>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</si>
  <si>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</si>
  <si>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</si>
  <si>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</si>
  <si>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</si>
  <si>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</si>
  <si>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</si>
  <si>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</si>
  <si>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</si>
  <si>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</si>
  <si>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</si>
  <si>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</si>
  <si>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</si>
  <si>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</si>
  <si>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</si>
  <si>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</si>
  <si>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</si>
  <si>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</si>
  <si>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</si>
  <si>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</si>
  <si>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</si>
  <si>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</si>
  <si>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</si>
  <si>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</si>
  <si>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</si>
  <si>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</si>
  <si>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</si>
  <si>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</si>
  <si>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</si>
  <si>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</si>
  <si>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</si>
  <si>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</si>
  <si>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</si>
  <si>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</si>
  <si>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</si>
  <si>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</si>
  <si>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</si>
  <si>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</si>
  <si>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</si>
  <si>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</si>
  <si>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</si>
  <si>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</si>
  <si>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</si>
  <si>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</si>
  <si>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</si>
  <si>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</si>
  <si>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</si>
  <si>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</si>
  <si>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</si>
  <si>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</si>
  <si>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</si>
  <si>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</si>
  <si>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</si>
  <si>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</si>
  <si>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</si>
  <si>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</si>
  <si>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</si>
  <si>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</si>
  <si>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</si>
  <si>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</si>
  <si>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</si>
  <si>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</si>
  <si>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</si>
  <si>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</si>
  <si>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</si>
  <si>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</si>
  <si>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</si>
  <si>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</si>
  <si>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</si>
  <si>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</si>
  <si>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</si>
  <si>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</si>
  <si>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</si>
  <si>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</si>
  <si>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</si>
  <si>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</si>
  <si>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</si>
  <si>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</si>
  <si>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</si>
  <si>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</si>
  <si>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</si>
  <si>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</si>
  <si>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</si>
  <si>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</si>
  <si>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</si>
  <si>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</si>
  <si>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</si>
  <si>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</si>
  <si>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</si>
  <si>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</si>
  <si>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</si>
  <si>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</si>
  <si>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</si>
  <si>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</si>
  <si>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</si>
  <si>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</si>
  <si>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</si>
  <si>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</si>
  <si>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</si>
  <si>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</si>
  <si>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</si>
  <si>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</si>
  <si>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</si>
  <si>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</si>
  <si>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</si>
  <si>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</si>
  <si>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</si>
  <si>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</si>
  <si>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</si>
  <si>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</si>
  <si>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</si>
  <si>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</si>
  <si>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</si>
  <si>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</si>
  <si>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</si>
  <si>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</si>
  <si>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</si>
  <si>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</si>
  <si>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</si>
  <si>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</si>
  <si>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</si>
  <si>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</si>
  <si>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</si>
  <si>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</si>
  <si>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</si>
  <si>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</si>
  <si>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</si>
  <si>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</si>
  <si>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</si>
  <si>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</si>
  <si>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</si>
  <si>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</si>
  <si>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</si>
  <si>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</si>
  <si>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</si>
  <si>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</si>
  <si>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</si>
  <si>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</si>
  <si>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</si>
  <si>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</si>
  <si>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</si>
  <si>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</si>
  <si>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</si>
  <si>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</si>
  <si>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</si>
  <si>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</si>
  <si>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</si>
  <si>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</si>
  <si>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</si>
  <si>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</si>
  <si>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</si>
  <si>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</si>
  <si>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</si>
  <si>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</si>
  <si>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</si>
  <si>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</si>
  <si>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</si>
  <si>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</si>
  <si>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</si>
  <si>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</si>
  <si>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</si>
  <si>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</si>
  <si>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</si>
  <si>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</si>
  <si>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</si>
  <si>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</si>
  <si>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</si>
  <si>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</si>
  <si>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</si>
  <si>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</si>
  <si>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</si>
  <si>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</si>
  <si>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</si>
  <si>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</si>
  <si>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</si>
  <si>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</si>
  <si>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</si>
  <si>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</si>
  <si>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</si>
  <si>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</si>
  <si>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</si>
  <si>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</si>
  <si>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</si>
  <si>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</si>
  <si>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</si>
  <si>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</si>
  <si>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</si>
  <si>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</si>
  <si>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</si>
  <si>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</si>
  <si>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</si>
  <si>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</si>
  <si>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</si>
  <si>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</si>
  <si>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</si>
  <si>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</si>
  <si>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</si>
  <si>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</si>
  <si>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</si>
  <si>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</si>
  <si>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</si>
  <si>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</si>
  <si>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</si>
  <si>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</si>
  <si>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</si>
  <si>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</si>
  <si>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</si>
  <si>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</si>
  <si>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</si>
  <si>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</si>
  <si>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</si>
  <si>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</si>
  <si>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</si>
  <si>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</si>
  <si>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</si>
  <si>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</si>
  <si>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</si>
  <si>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</si>
  <si>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</si>
  <si>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</si>
  <si>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</si>
  <si>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</si>
  <si>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</si>
  <si>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</si>
  <si>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</si>
  <si>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</si>
  <si>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</si>
  <si>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</si>
  <si>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</si>
  <si>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</si>
  <si>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</si>
  <si>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</si>
  <si>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</si>
  <si>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</si>
  <si>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</si>
  <si>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</si>
  <si>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</si>
  <si>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</si>
  <si>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</si>
  <si>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</si>
  <si>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</si>
  <si>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</si>
  <si>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</si>
  <si>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</si>
  <si>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</si>
  <si>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</si>
  <si>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</si>
  <si>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</si>
  <si>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</si>
  <si>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</si>
  <si>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</si>
  <si>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</si>
  <si>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</si>
  <si>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</si>
  <si>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</si>
  <si>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</si>
  <si>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</si>
  <si>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</si>
  <si>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</si>
  <si>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</si>
  <si>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</si>
  <si>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</si>
  <si>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</si>
  <si>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</si>
  <si>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</si>
  <si>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</si>
  <si>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</si>
  <si>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</si>
  <si>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</si>
  <si>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</si>
  <si>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</si>
  <si>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</si>
  <si>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</si>
  <si>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</si>
  <si>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</si>
  <si>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</si>
  <si>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</si>
  <si>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</si>
  <si>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</si>
  <si>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</si>
  <si>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</si>
  <si>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</si>
  <si>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</si>
  <si>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</si>
  <si>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</si>
  <si>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</si>
  <si>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</si>
  <si>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</si>
  <si>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</si>
  <si>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</si>
  <si>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</si>
  <si>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</si>
  <si>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</si>
  <si>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</si>
  <si>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</si>
  <si>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</si>
  <si>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</si>
  <si>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</si>
  <si>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</si>
  <si>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</si>
  <si>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</si>
  <si>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</si>
  <si>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</si>
  <si>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</si>
  <si>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</si>
  <si>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</si>
  <si>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</si>
  <si>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</si>
  <si>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</si>
  <si>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</si>
  <si>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</si>
  <si>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</si>
  <si>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</si>
  <si>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</si>
  <si>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</si>
  <si>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</si>
  <si>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</si>
  <si>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</si>
  <si>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</si>
  <si>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</si>
  <si>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</si>
  <si>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</si>
  <si>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</si>
  <si>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</si>
  <si>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</si>
  <si>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</si>
  <si>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</si>
  <si>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</si>
  <si>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</si>
  <si>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</si>
  <si>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</si>
  <si>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</si>
  <si>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</si>
  <si>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</si>
  <si>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</si>
  <si>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</si>
  <si>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</si>
  <si>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</si>
  <si>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</si>
  <si>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</si>
  <si>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</si>
  <si>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</si>
  <si>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</si>
  <si>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</si>
  <si>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</si>
  <si>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</si>
  <si>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</si>
  <si>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</si>
  <si>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</si>
  <si>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</si>
  <si>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</si>
  <si>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</si>
  <si>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</si>
  <si>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</si>
  <si>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</si>
  <si>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</si>
  <si>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</si>
  <si>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</si>
  <si>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</si>
  <si>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</si>
  <si>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</si>
  <si>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</si>
  <si>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</si>
  <si>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</si>
  <si>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</si>
  <si>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</si>
  <si>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</si>
  <si>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</si>
  <si>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</si>
  <si>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</si>
  <si>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</si>
  <si>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</si>
  <si>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</si>
  <si>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</si>
  <si>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</si>
  <si>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</si>
  <si>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</si>
  <si>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</si>
  <si>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</si>
  <si>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</si>
  <si>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</si>
  <si>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</si>
  <si>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</si>
  <si>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</si>
  <si>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</si>
  <si>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</si>
  <si>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</si>
  <si>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</si>
  <si>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</si>
  <si>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</si>
  <si>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</si>
  <si>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</si>
  <si>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</si>
  <si>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</si>
  <si>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</si>
  <si>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</si>
  <si>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</si>
  <si>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</si>
  <si>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</si>
  <si>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</si>
  <si>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</si>
  <si>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</si>
  <si>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</si>
  <si>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</si>
  <si>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</si>
  <si>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</si>
  <si>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</si>
  <si>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</si>
  <si>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</si>
  <si>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</si>
  <si>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</si>
  <si>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</si>
  <si>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</si>
  <si>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</si>
  <si>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</si>
  <si>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</si>
  <si>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</si>
  <si>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</si>
  <si>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</si>
  <si>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</si>
  <si>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</si>
  <si>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</si>
  <si>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</si>
  <si>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</si>
  <si>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</si>
  <si>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</si>
  <si>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</si>
  <si>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</si>
  <si>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</si>
  <si>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</si>
  <si>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</si>
  <si>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</si>
  <si>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</si>
  <si>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</si>
  <si>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</si>
  <si>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</si>
  <si>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</si>
  <si>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</si>
  <si>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</si>
  <si>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</si>
  <si>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</si>
  <si>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</si>
  <si>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</si>
  <si>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</si>
  <si>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</si>
  <si>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</si>
  <si>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</si>
  <si>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</si>
  <si>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</si>
  <si>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</si>
  <si>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</si>
  <si>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</si>
  <si>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</si>
  <si>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</si>
  <si>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</si>
  <si>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</si>
  <si>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</si>
  <si>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</si>
  <si>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</si>
  <si>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</si>
  <si>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</si>
  <si>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</si>
  <si>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</si>
  <si>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</si>
  <si>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</si>
  <si>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</si>
  <si>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</si>
  <si>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</si>
  <si>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</si>
  <si>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</si>
  <si>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</si>
  <si>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</si>
  <si>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</si>
  <si>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</si>
  <si>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</si>
  <si>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</si>
  <si>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</si>
  <si>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</si>
  <si>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</si>
  <si>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</si>
  <si>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</si>
  <si>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</si>
  <si>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</si>
  <si>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</si>
  <si>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</si>
  <si>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</si>
  <si>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</si>
  <si>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</si>
  <si>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</si>
  <si>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</si>
  <si>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</si>
  <si>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</si>
  <si>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</si>
  <si>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</si>
  <si>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</si>
  <si>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</si>
  <si>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</si>
  <si>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</si>
  <si>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</si>
  <si>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</si>
  <si>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</si>
  <si>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</si>
  <si>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</si>
  <si>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</si>
  <si>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</si>
  <si>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</si>
  <si>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</si>
  <si>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</si>
  <si>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</si>
  <si>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</si>
  <si>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</si>
  <si>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</si>
  <si>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</si>
  <si>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</si>
  <si>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</si>
  <si>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</si>
  <si>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</si>
  <si>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</si>
  <si>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</si>
  <si>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</si>
  <si>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</si>
  <si>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</si>
  <si>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</si>
  <si>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</si>
  <si>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</si>
  <si>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</si>
  <si>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</si>
  <si>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</si>
  <si>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</si>
  <si>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</si>
  <si>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</si>
  <si>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</si>
  <si>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</si>
  <si>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</si>
  <si>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</si>
  <si>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</si>
  <si>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</si>
  <si>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</si>
  <si>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</si>
  <si>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</si>
  <si>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</si>
  <si>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</si>
  <si>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</si>
  <si>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</si>
  <si>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</si>
  <si>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</si>
  <si>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</si>
  <si>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</si>
  <si>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</si>
  <si>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</si>
  <si>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</si>
  <si>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</si>
  <si>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</si>
  <si>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</si>
  <si>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</si>
  <si>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</si>
  <si>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</si>
  <si>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</si>
  <si>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</si>
  <si>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</si>
  <si>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</si>
  <si>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</si>
  <si>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</si>
  <si>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</si>
  <si>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</si>
  <si>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</si>
  <si>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</si>
  <si>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</si>
  <si>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</si>
  <si>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</si>
  <si>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</si>
  <si>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</si>
  <si>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</si>
  <si>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</si>
  <si>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</si>
  <si>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</si>
  <si>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</si>
  <si>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</si>
  <si>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</si>
  <si>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</si>
  <si>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</si>
  <si>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</si>
  <si>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</si>
  <si>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</si>
  <si>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</si>
  <si>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</si>
  <si>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</si>
  <si>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</si>
  <si>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</si>
  <si>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</si>
  <si>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</si>
  <si>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</si>
  <si>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</si>
  <si>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</si>
  <si>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</si>
  <si>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</si>
  <si>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</si>
  <si>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</si>
  <si>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</si>
  <si>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</si>
  <si>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</si>
  <si>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</si>
  <si>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</si>
  <si>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</si>
  <si>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</si>
  <si>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</si>
  <si>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</si>
  <si>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</si>
  <si>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</si>
  <si>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</si>
  <si>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</si>
  <si>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</si>
  <si>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</si>
  <si>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</si>
  <si>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</si>
  <si>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</si>
  <si>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</si>
  <si>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</si>
  <si>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</si>
  <si>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</si>
  <si>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</si>
  <si>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</si>
  <si>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</si>
  <si>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</si>
  <si>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</si>
  <si>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</si>
  <si>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</si>
  <si>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</si>
  <si>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</si>
  <si>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</si>
  <si>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</si>
  <si>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</si>
  <si>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</si>
  <si>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</si>
  <si>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</si>
  <si>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</si>
  <si>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</si>
  <si>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</si>
  <si>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</si>
  <si>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</si>
  <si>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</si>
  <si>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</si>
  <si>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</si>
  <si>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</si>
  <si>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</si>
  <si>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</si>
  <si>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</si>
  <si>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</si>
  <si>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</si>
  <si>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</si>
  <si>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</si>
  <si>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</si>
  <si>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</si>
  <si>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</si>
  <si>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</si>
  <si>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</si>
  <si>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</si>
  <si>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</si>
  <si>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</si>
  <si>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</si>
  <si>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</si>
  <si>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</si>
  <si>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</si>
  <si>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</si>
  <si>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</si>
  <si>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</si>
  <si>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</si>
  <si>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</si>
  <si>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</si>
  <si>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</si>
  <si>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</si>
  <si>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</si>
  <si>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</si>
  <si>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</si>
  <si>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</si>
  <si>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</si>
  <si>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</si>
  <si>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</si>
  <si>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</si>
  <si>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</si>
  <si>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</si>
  <si>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</si>
  <si>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</si>
  <si>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</si>
  <si>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</si>
  <si>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</si>
  <si>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</si>
  <si>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</si>
  <si>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</si>
  <si>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</si>
  <si>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</si>
  <si>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</si>
  <si>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</si>
  <si>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</si>
  <si>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</si>
  <si>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</si>
  <si>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</si>
  <si>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</si>
  <si>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</si>
  <si>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</si>
  <si>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</si>
  <si>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</si>
  <si>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</si>
  <si>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</si>
  <si>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</si>
  <si>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</si>
  <si>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</si>
  <si>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</si>
  <si>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</si>
  <si>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</si>
  <si>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</si>
  <si>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</si>
  <si>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</si>
  <si>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</si>
  <si>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</si>
  <si>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</si>
  <si>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</si>
  <si>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</si>
  <si>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</si>
  <si>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</si>
  <si>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</si>
  <si>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</si>
  <si>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</si>
  <si>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</si>
  <si>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</si>
  <si>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</si>
  <si>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</si>
  <si>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</si>
  <si>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</si>
  <si>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</si>
  <si>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</si>
  <si>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</si>
  <si>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</si>
  <si>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</si>
  <si>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</si>
  <si>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</si>
  <si>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</si>
  <si>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</si>
  <si>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</si>
  <si>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</si>
  <si>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</si>
  <si>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</si>
  <si>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</si>
  <si>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</si>
  <si>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</si>
  <si>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</si>
  <si>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</si>
  <si>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</si>
  <si>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</si>
  <si>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</si>
  <si>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</si>
  <si>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</si>
  <si>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</si>
  <si>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</si>
  <si>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</si>
  <si>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</si>
  <si>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</si>
  <si>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</si>
  <si>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</si>
  <si>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</si>
  <si>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</si>
  <si>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</si>
  <si>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</si>
  <si>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</si>
  <si>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</si>
  <si>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</si>
  <si>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</si>
  <si>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</si>
  <si>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</si>
  <si>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</si>
  <si>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</si>
  <si>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</si>
  <si>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</si>
  <si>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</si>
  <si>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</si>
  <si>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</si>
  <si>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</si>
  <si>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</si>
  <si>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</si>
  <si>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</si>
  <si>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</si>
  <si>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</si>
  <si>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</si>
  <si>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</si>
  <si>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</si>
  <si>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</si>
  <si>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</si>
  <si>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</si>
  <si>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</si>
  <si>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</si>
  <si>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</si>
  <si>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</si>
  <si>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</si>
  <si>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</si>
  <si>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</si>
  <si>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</si>
  <si>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</si>
  <si>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</si>
  <si>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</si>
  <si>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</si>
  <si>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</si>
  <si>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</si>
  <si>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</si>
  <si>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</si>
  <si>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</si>
  <si>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</si>
  <si>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</si>
  <si>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</si>
  <si>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</si>
  <si>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</si>
  <si>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</si>
  <si>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</si>
  <si>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</si>
  <si>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</si>
  <si>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</si>
  <si>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</si>
  <si>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</si>
  <si>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</si>
  <si>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</si>
  <si>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</si>
  <si>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</si>
  <si>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</si>
  <si>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</si>
  <si>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</si>
  <si>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</si>
  <si>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</si>
  <si>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</si>
  <si>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</si>
  <si>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</si>
  <si>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</si>
  <si>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</si>
  <si>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</si>
  <si>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</si>
  <si>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</si>
  <si>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</si>
  <si>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</si>
  <si>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</si>
  <si>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</si>
  <si>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</si>
  <si>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</si>
  <si>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</si>
  <si>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</si>
  <si>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</si>
  <si>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</si>
  <si>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</si>
  <si>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</si>
  <si>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</si>
  <si>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</si>
  <si>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</si>
  <si>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</si>
  <si>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</si>
  <si>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</si>
  <si>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</si>
  <si>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</si>
  <si>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</si>
  <si>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</si>
  <si>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</si>
  <si>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</si>
  <si>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</si>
  <si>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</si>
  <si>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</si>
  <si>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</si>
  <si>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</si>
  <si>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</si>
  <si>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</si>
  <si>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</si>
  <si>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</si>
  <si>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</si>
  <si>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</si>
  <si>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</si>
  <si>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</si>
  <si>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</si>
  <si>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</si>
  <si>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</si>
  <si>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</si>
  <si>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</si>
  <si>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</si>
  <si>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</si>
  <si>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</si>
  <si>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</si>
  <si>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</si>
  <si>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</si>
  <si>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</si>
  <si>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</si>
  <si>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</si>
  <si>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</si>
  <si>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</si>
  <si>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</si>
  <si>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</si>
  <si>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</si>
  <si>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</si>
  <si>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</si>
  <si>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</si>
  <si>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</si>
  <si>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</si>
  <si>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</si>
  <si>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</si>
  <si>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</si>
  <si>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</si>
  <si>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</si>
  <si>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</si>
  <si>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</si>
  <si>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</si>
  <si>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</si>
  <si>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</si>
  <si>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</si>
  <si>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</si>
  <si>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</si>
  <si>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</si>
  <si>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</si>
  <si>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</si>
  <si>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</si>
  <si>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</si>
  <si>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</si>
  <si>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</si>
  <si>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</si>
  <si>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</si>
  <si>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</si>
  <si>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</si>
  <si>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</si>
  <si>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</si>
  <si>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</si>
  <si>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</si>
  <si>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</si>
  <si>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</si>
  <si>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</si>
  <si>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</si>
  <si>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</si>
  <si>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</si>
  <si>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</si>
  <si>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</si>
  <si>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</si>
  <si>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</si>
  <si>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</si>
  <si>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</si>
  <si>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</si>
  <si>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</si>
  <si>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</si>
  <si>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</si>
  <si>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</si>
  <si>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</si>
  <si>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</si>
  <si>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</si>
  <si>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</si>
  <si>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</si>
  <si>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</si>
  <si>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</si>
  <si>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</si>
  <si>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</si>
  <si>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</si>
  <si>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</si>
  <si>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</si>
  <si>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</si>
  <si>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</si>
  <si>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</si>
  <si>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</si>
  <si>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</si>
  <si>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</si>
  <si>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</si>
  <si>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</si>
  <si>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</si>
  <si>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</si>
  <si>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</si>
  <si>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</si>
  <si>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</si>
  <si>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</si>
  <si>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</si>
  <si>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</si>
  <si>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</si>
  <si>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</si>
  <si>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</si>
  <si>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</si>
  <si>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</si>
  <si>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</si>
  <si>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</si>
  <si>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</si>
  <si>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</si>
  <si>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</si>
  <si>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</si>
  <si>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</si>
  <si>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</si>
  <si>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</si>
  <si>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</si>
  <si>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</si>
  <si>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</si>
  <si>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</si>
  <si>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</si>
  <si>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</si>
  <si>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</si>
  <si>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</si>
  <si>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</si>
  <si>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</si>
  <si>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</si>
  <si>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</si>
  <si>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</si>
  <si>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</si>
  <si>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</si>
  <si>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</si>
  <si>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</si>
  <si>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</si>
  <si>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</si>
  <si>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</si>
  <si>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</si>
  <si>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</si>
  <si>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</si>
  <si>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</si>
  <si>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</si>
  <si>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</si>
  <si>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</si>
  <si>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</si>
  <si>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</si>
  <si>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</si>
  <si>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</si>
  <si>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</si>
  <si>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</si>
  <si>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</si>
  <si>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</si>
  <si>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</si>
  <si>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</si>
  <si>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</si>
  <si>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</si>
  <si>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</si>
  <si>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</si>
  <si>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</si>
  <si>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</si>
  <si>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</si>
  <si>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</si>
  <si>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</si>
  <si>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</si>
  <si>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</si>
  <si>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</si>
  <si>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</si>
  <si>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</si>
  <si>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</si>
  <si>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</si>
  <si>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</si>
  <si>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</si>
  <si>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</si>
  <si>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</si>
  <si>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</si>
  <si>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</si>
  <si>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</si>
  <si>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</si>
  <si>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</si>
  <si>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</si>
  <si>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</si>
  <si>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</si>
  <si>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</si>
  <si>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</si>
  <si>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</si>
  <si>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</si>
  <si>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</si>
  <si>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</si>
  <si>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</si>
  <si>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</si>
  <si>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</si>
  <si>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</si>
  <si>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</si>
  <si>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</si>
  <si>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</si>
  <si>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</si>
  <si>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</si>
  <si>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</si>
  <si>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</si>
  <si>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</si>
  <si>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</si>
  <si>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</si>
  <si>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</si>
  <si>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</si>
  <si>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</si>
  <si>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</si>
  <si>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</si>
  <si>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</si>
  <si>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</si>
  <si>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</si>
  <si>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</si>
  <si>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</si>
  <si>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</si>
  <si>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</si>
  <si>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</si>
  <si>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</si>
  <si>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</si>
  <si>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</si>
  <si>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</si>
  <si>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</si>
  <si>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</si>
  <si>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</si>
  <si>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</si>
  <si>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</si>
  <si>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</si>
  <si>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</si>
  <si>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</si>
  <si>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</si>
  <si>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</si>
  <si>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</si>
  <si>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</si>
  <si>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</si>
  <si>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</si>
  <si>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</si>
  <si>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</si>
  <si>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</si>
  <si>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</si>
  <si>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</si>
  <si>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</si>
  <si>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</si>
  <si>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</si>
  <si>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</si>
  <si>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</si>
  <si>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</si>
  <si>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</si>
  <si>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</si>
  <si>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</si>
  <si>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</si>
  <si>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</si>
  <si>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</si>
  <si>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</si>
  <si>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</si>
  <si>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</si>
  <si>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</si>
  <si>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</si>
  <si>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</si>
  <si>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</si>
  <si>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</si>
  <si>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</si>
  <si>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</si>
  <si>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</si>
  <si>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</si>
  <si>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</si>
  <si>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</si>
  <si>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</si>
  <si>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</si>
  <si>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</si>
  <si>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</si>
  <si>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</si>
  <si>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</si>
  <si>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</si>
  <si>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</si>
  <si>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</si>
  <si>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</si>
  <si>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</si>
  <si>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</si>
  <si>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</si>
  <si>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</si>
  <si>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</si>
  <si>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</si>
  <si>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</si>
  <si>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</si>
  <si>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</si>
  <si>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</si>
  <si>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</si>
  <si>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</si>
  <si>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</si>
  <si>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</si>
  <si>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</si>
  <si>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</si>
  <si>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</si>
  <si>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</si>
  <si>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</si>
  <si>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</si>
  <si>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</si>
  <si>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</si>
  <si>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</si>
  <si>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</si>
  <si>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</si>
  <si>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</si>
  <si>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</si>
  <si>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</si>
  <si>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</si>
  <si>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</si>
  <si>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</si>
  <si>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</si>
  <si>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</si>
  <si>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</si>
  <si>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</si>
  <si>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</si>
  <si>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</si>
  <si>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</si>
  <si>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</si>
  <si>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</si>
  <si>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</si>
  <si>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</si>
  <si>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</si>
  <si>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</si>
  <si>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</si>
  <si>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</si>
  <si>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</si>
  <si>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</si>
  <si>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</si>
  <si>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</si>
  <si>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</si>
  <si>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</si>
  <si>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</si>
  <si>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</si>
  <si>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</si>
  <si>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</si>
  <si>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</si>
  <si>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</si>
  <si>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</si>
  <si>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</si>
  <si>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</si>
  <si>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</si>
  <si>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</si>
  <si>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</si>
  <si>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</si>
  <si>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</si>
  <si>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</si>
  <si>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</si>
  <si>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</si>
  <si>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</si>
  <si>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</si>
  <si>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</si>
  <si>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</si>
  <si>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</si>
  <si>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</si>
  <si>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</si>
  <si>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</si>
  <si>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</si>
  <si>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</si>
  <si>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</si>
  <si>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</si>
  <si>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</si>
  <si>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</si>
  <si>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</si>
  <si>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</si>
  <si>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</si>
  <si>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</si>
  <si>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</si>
  <si>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</si>
  <si>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</si>
  <si>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</si>
  <si>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</si>
  <si>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</si>
  <si>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</si>
  <si>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</si>
  <si>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</si>
  <si>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</si>
  <si>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</si>
  <si>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</si>
  <si>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</si>
  <si>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</si>
  <si>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</si>
  <si>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</si>
  <si>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</si>
  <si>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</si>
  <si>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</si>
  <si>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</si>
  <si>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</si>
  <si>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</si>
  <si>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</si>
  <si>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</si>
  <si>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</si>
  <si>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</si>
  <si>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</si>
  <si>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</si>
  <si>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</si>
  <si>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</si>
  <si>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</si>
  <si>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</si>
  <si>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</si>
  <si>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</si>
  <si>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</si>
  <si>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</si>
  <si>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</si>
  <si>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</si>
  <si>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</si>
  <si>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</si>
  <si>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</si>
  <si>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</si>
  <si>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</si>
  <si>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</si>
  <si>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</si>
  <si>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</si>
  <si>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</si>
  <si>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</si>
  <si>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</si>
  <si>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</si>
  <si>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</si>
  <si>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</si>
  <si>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</si>
  <si>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</si>
  <si>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</si>
  <si>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</si>
  <si>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</si>
  <si>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</si>
  <si>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</si>
  <si>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</si>
  <si>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</si>
  <si>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</si>
  <si>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</si>
  <si>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</si>
  <si>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</si>
  <si>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</si>
  <si>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</si>
  <si>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</si>
  <si>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</si>
  <si>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</si>
  <si>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</si>
  <si>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</si>
  <si>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</si>
  <si>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</si>
  <si>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</si>
  <si>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</si>
  <si>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</si>
  <si>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</si>
  <si>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</si>
  <si>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</si>
  <si>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</si>
  <si>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</si>
  <si>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</si>
  <si>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</si>
  <si>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</si>
  <si>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</si>
  <si>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</si>
  <si>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</si>
  <si>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</si>
  <si>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</si>
  <si>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</si>
  <si>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</si>
  <si>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</si>
  <si>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</si>
  <si>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</si>
  <si>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</si>
  <si>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</si>
  <si>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</si>
  <si>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</si>
  <si>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</si>
  <si>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</si>
  <si>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</si>
  <si>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</si>
  <si>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</si>
  <si>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</si>
  <si>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</si>
  <si>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</si>
  <si>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</si>
  <si>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</si>
  <si>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</si>
  <si>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</si>
  <si>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</si>
  <si>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</si>
  <si>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</si>
  <si>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</si>
  <si>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</si>
  <si>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</si>
  <si>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</si>
  <si>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</si>
  <si>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</si>
  <si>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</si>
  <si>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</si>
  <si>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</si>
  <si>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</si>
  <si>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</si>
  <si>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</si>
  <si>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</si>
  <si>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</si>
  <si>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</si>
  <si>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</si>
  <si>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</si>
  <si>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</si>
  <si>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</si>
  <si>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</si>
  <si>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</si>
  <si>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</si>
  <si>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</si>
  <si>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</si>
  <si>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</si>
  <si>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</si>
  <si>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</si>
  <si>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</si>
  <si>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</si>
  <si>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</si>
  <si>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</si>
  <si>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</si>
  <si>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</si>
  <si>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</si>
  <si>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</si>
  <si>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</si>
  <si>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</si>
  <si>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</si>
  <si>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</si>
  <si>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</si>
  <si>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</si>
  <si>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</si>
  <si>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</si>
  <si>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</si>
  <si>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</si>
  <si>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</si>
  <si>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</si>
  <si>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</si>
  <si>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</si>
  <si>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</si>
  <si>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</si>
  <si>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</si>
  <si>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</si>
  <si>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</si>
  <si>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</si>
  <si>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</si>
  <si>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</si>
  <si>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</si>
  <si>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</si>
  <si>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</si>
  <si>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</si>
  <si>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</si>
  <si>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</si>
  <si>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</si>
  <si>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</si>
  <si>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</si>
  <si>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</si>
  <si>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</si>
  <si>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</si>
  <si>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</si>
  <si>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</si>
  <si>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</si>
  <si>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</si>
  <si>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</si>
  <si>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</si>
  <si>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</si>
  <si>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</si>
  <si>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</si>
  <si>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</si>
  <si>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</si>
  <si>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</si>
  <si>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</si>
  <si>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</si>
  <si>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</si>
  <si>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</si>
  <si>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</si>
  <si>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</si>
  <si>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</si>
  <si>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</si>
  <si>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</si>
  <si>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</si>
  <si>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</si>
  <si>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</si>
  <si>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</si>
  <si>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</si>
  <si>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</si>
  <si>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</si>
  <si>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</si>
  <si>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</si>
  <si>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</si>
  <si>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</si>
  <si>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</si>
  <si>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</si>
  <si>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</si>
  <si>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</si>
  <si>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</si>
  <si>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</si>
  <si>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</si>
  <si>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</si>
  <si>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</si>
  <si>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</si>
  <si>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</si>
  <si>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</si>
  <si>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</si>
  <si>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</si>
  <si>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</si>
  <si>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</si>
  <si>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</si>
  <si>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</si>
  <si>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</si>
  <si>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</si>
  <si>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</si>
  <si>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</si>
  <si>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</si>
  <si>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</si>
  <si>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</si>
  <si>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</si>
  <si>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</si>
  <si>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</si>
  <si>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</si>
  <si>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</si>
  <si>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</si>
  <si>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</si>
  <si>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</si>
  <si>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</si>
  <si>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</si>
  <si>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</si>
  <si>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</si>
  <si>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</si>
  <si>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</si>
  <si>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</si>
  <si>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</si>
  <si>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</si>
  <si>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</si>
  <si>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</si>
  <si>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</si>
  <si>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</si>
  <si>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</si>
  <si>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</si>
  <si>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</si>
  <si>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</si>
  <si>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</si>
  <si>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</si>
  <si>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</si>
  <si>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</si>
  <si>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</si>
  <si>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</si>
  <si>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</si>
  <si>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</si>
  <si>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</si>
  <si>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</si>
  <si>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</si>
  <si>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</si>
  <si>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</si>
  <si>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</si>
  <si>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</si>
  <si>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</si>
  <si>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</si>
  <si>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</si>
  <si>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</si>
  <si>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</si>
  <si>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</si>
  <si>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</si>
  <si>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</si>
  <si>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</si>
  <si>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</si>
  <si>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</si>
  <si>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</si>
  <si>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</si>
  <si>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</si>
  <si>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</si>
  <si>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</si>
  <si>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</si>
  <si>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</si>
  <si>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</si>
  <si>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</si>
  <si>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</si>
  <si>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</si>
  <si>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</si>
  <si>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</si>
  <si>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</si>
  <si>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</si>
  <si>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</si>
  <si>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</si>
  <si>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</si>
  <si>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</si>
  <si>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</si>
  <si>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</si>
  <si>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</si>
  <si>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</si>
  <si>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</si>
  <si>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</si>
  <si>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</si>
  <si>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</si>
  <si>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</si>
  <si>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</si>
  <si>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</si>
  <si>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</si>
  <si>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</si>
  <si>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</si>
  <si>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</si>
  <si>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</si>
  <si>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</si>
  <si>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</si>
  <si>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</si>
  <si>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</si>
  <si>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</si>
  <si>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</si>
  <si>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</si>
  <si>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</si>
  <si>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</si>
  <si>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</si>
  <si>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</si>
  <si>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</si>
  <si>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</si>
  <si>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</si>
  <si>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</si>
  <si>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</si>
  <si>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</si>
  <si>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</si>
  <si>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</si>
  <si>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</si>
  <si>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</si>
  <si>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</si>
  <si>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</si>
  <si>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</si>
  <si>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</si>
  <si>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</si>
  <si>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</si>
  <si>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</si>
  <si>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</si>
  <si>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</si>
  <si>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</si>
  <si>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</si>
  <si>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</si>
  <si>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</si>
  <si>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</si>
  <si>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</si>
  <si>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</si>
  <si>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</si>
  <si>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</si>
  <si>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</si>
  <si>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</si>
  <si>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</si>
  <si>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</si>
  <si>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</si>
  <si>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</si>
  <si>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</si>
  <si>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</si>
  <si>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</si>
  <si>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</si>
  <si>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</si>
  <si>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</si>
  <si>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</si>
  <si>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</si>
  <si>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</si>
  <si>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</si>
  <si>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</si>
  <si>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</si>
  <si>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</si>
  <si>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</si>
  <si>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</si>
  <si>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</si>
  <si>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</si>
  <si>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</si>
  <si>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</si>
  <si>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</si>
  <si>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</si>
  <si>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</si>
  <si>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</si>
  <si>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</si>
  <si>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</si>
  <si>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</si>
  <si>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</si>
  <si>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</si>
  <si>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</si>
  <si>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</si>
  <si>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</si>
  <si>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</si>
  <si>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</si>
  <si>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</si>
  <si>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</si>
  <si>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</si>
  <si>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</si>
  <si>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</si>
  <si>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</si>
  <si>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</si>
  <si>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</si>
  <si>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</si>
  <si>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</si>
  <si>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</si>
  <si>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</si>
  <si>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</si>
  <si>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</si>
  <si>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</si>
  <si>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</si>
  <si>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</si>
  <si>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</si>
  <si>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</si>
  <si>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</si>
  <si>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</si>
  <si>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</si>
  <si>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</si>
  <si>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</si>
  <si>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</si>
  <si>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</si>
  <si>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</si>
  <si>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</si>
  <si>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</si>
  <si>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</si>
  <si>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</si>
  <si>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</si>
  <si>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</si>
  <si>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</si>
  <si>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</si>
  <si>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</si>
  <si>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</si>
  <si>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</si>
  <si>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</si>
  <si>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</si>
  <si>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</si>
  <si>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</si>
  <si>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</si>
  <si>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</si>
  <si>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</si>
  <si>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</si>
  <si>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</si>
  <si>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</si>
  <si>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</si>
  <si>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</si>
  <si>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</si>
  <si>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</si>
  <si>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</si>
  <si>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</si>
  <si>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</si>
  <si>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</si>
  <si>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</si>
  <si>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</si>
  <si>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</si>
  <si>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</si>
  <si>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</si>
  <si>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</si>
  <si>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</si>
  <si>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</si>
  <si>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</si>
  <si>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</si>
  <si>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</si>
  <si>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</si>
  <si>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</si>
  <si>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</si>
  <si>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</si>
  <si>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</si>
  <si>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</si>
  <si>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</si>
  <si>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</si>
  <si>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</si>
  <si>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</si>
  <si>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</si>
  <si>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</si>
  <si>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</si>
  <si>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</si>
  <si>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</si>
  <si>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</si>
  <si>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</si>
  <si>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</si>
  <si>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</si>
  <si>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</si>
  <si>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</si>
  <si>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</si>
  <si>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</si>
  <si>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</si>
  <si>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</si>
  <si>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</si>
  <si>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</si>
  <si>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</si>
  <si>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</si>
  <si>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</si>
  <si>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</si>
  <si>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</si>
  <si>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</si>
  <si>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</si>
  <si>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</si>
  <si>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</si>
  <si>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</si>
  <si>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</si>
  <si>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</si>
  <si>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</si>
  <si>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</si>
  <si>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</si>
  <si>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</si>
  <si>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</si>
  <si>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</si>
  <si>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</si>
  <si>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</si>
  <si>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</si>
  <si>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</si>
  <si>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</si>
  <si>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</si>
  <si>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</si>
  <si>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</si>
  <si>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</si>
  <si>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</si>
  <si>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</si>
  <si>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</si>
  <si>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</si>
  <si>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</si>
  <si>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</si>
  <si>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</si>
  <si>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</si>
  <si>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</si>
  <si>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</si>
  <si>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</si>
  <si>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</si>
  <si>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</si>
  <si>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</si>
  <si>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</si>
  <si>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</si>
  <si>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</si>
  <si>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</si>
  <si>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</si>
  <si>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</si>
  <si>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</si>
  <si>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</si>
  <si>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</si>
  <si>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</si>
  <si>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</si>
  <si>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</si>
  <si>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</si>
  <si>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</si>
  <si>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</si>
  <si>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</si>
  <si>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</si>
  <si>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</si>
  <si>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</si>
  <si>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</si>
  <si>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</si>
  <si>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</si>
  <si>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</si>
  <si>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</si>
  <si>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</si>
  <si>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</si>
  <si>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</si>
  <si>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</si>
  <si>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</si>
  <si>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</si>
  <si>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</si>
  <si>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</si>
  <si>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</si>
  <si>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</si>
  <si>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</si>
  <si>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</si>
  <si>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</si>
  <si>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</si>
  <si>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</si>
  <si>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</si>
  <si>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</si>
  <si>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</si>
  <si>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</si>
  <si>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</si>
  <si>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</si>
  <si>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</si>
  <si>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</si>
  <si>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</si>
  <si>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</si>
  <si>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</si>
  <si>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</si>
  <si>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</si>
  <si>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</si>
  <si>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</si>
  <si>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</si>
  <si>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</si>
  <si>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</si>
  <si>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</si>
  <si>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</si>
  <si>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</si>
  <si>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</si>
  <si>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</si>
  <si>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</si>
  <si>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</si>
  <si>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</si>
  <si>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</si>
  <si>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</si>
  <si>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</si>
  <si>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</si>
  <si>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</si>
  <si>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</si>
  <si>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</si>
  <si>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</si>
  <si>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</si>
  <si>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</si>
  <si>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</si>
  <si>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</si>
  <si>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</si>
  <si>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</si>
  <si>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</si>
  <si>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</si>
  <si>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</si>
  <si>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</si>
  <si>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</si>
  <si>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</si>
  <si>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</si>
  <si>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</si>
  <si>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</si>
  <si>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</si>
  <si>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</si>
  <si>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</si>
  <si>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</si>
  <si>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</si>
  <si>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</si>
  <si>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</si>
  <si>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</si>
  <si>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</si>
  <si>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</si>
  <si>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</si>
  <si>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</si>
  <si>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</si>
  <si>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</si>
  <si>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</si>
  <si>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</si>
  <si>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</si>
  <si>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</si>
  <si>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</si>
  <si>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</si>
  <si>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</si>
  <si>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</si>
  <si>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</si>
  <si>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</si>
  <si>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</si>
  <si>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</si>
  <si>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</si>
  <si>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</si>
  <si>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</si>
  <si>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</si>
  <si>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</si>
  <si>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</si>
  <si>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</si>
  <si>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</si>
  <si>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</si>
  <si>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</si>
  <si>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</si>
  <si>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</si>
  <si>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</si>
  <si>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</si>
  <si>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</si>
  <si>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</si>
  <si>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</si>
  <si>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</si>
  <si>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</si>
  <si>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</si>
  <si>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</si>
  <si>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</si>
  <si>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</si>
  <si>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</si>
  <si>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</si>
  <si>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</si>
  <si>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</si>
  <si>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</si>
  <si>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</si>
  <si>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</si>
  <si>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</si>
  <si>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</si>
  <si>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</si>
  <si>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</si>
  <si>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</si>
  <si>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</si>
  <si>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</si>
  <si>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</si>
  <si>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</si>
  <si>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</si>
  <si>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</si>
  <si>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</si>
  <si>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</si>
  <si>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</si>
  <si>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</si>
  <si>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</si>
  <si>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</si>
  <si>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</si>
  <si>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</si>
  <si>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</si>
  <si>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</si>
  <si>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</si>
  <si>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</si>
  <si>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</si>
  <si>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</si>
  <si>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</si>
  <si>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</si>
  <si>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</si>
  <si>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</si>
  <si>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</si>
  <si>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</si>
  <si>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</si>
  <si>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</si>
  <si>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</si>
  <si>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</si>
  <si>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</si>
  <si>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</si>
  <si>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</si>
  <si>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</si>
  <si>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</si>
  <si>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</si>
  <si>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</si>
  <si>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</si>
  <si>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</si>
  <si>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</si>
  <si>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</si>
  <si>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</si>
  <si>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</si>
  <si>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</si>
  <si>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</si>
  <si>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</si>
  <si>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</si>
  <si>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</si>
  <si>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</si>
  <si>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</si>
  <si>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</si>
  <si>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</si>
  <si>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</si>
  <si>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</si>
  <si>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</si>
  <si>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</si>
  <si>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</si>
  <si>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</si>
  <si>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</si>
  <si>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</si>
  <si>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</si>
  <si>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</si>
  <si>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</si>
  <si>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</si>
  <si>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</si>
  <si>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</si>
  <si>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</si>
  <si>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</si>
  <si>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</si>
  <si>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</si>
  <si>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</si>
  <si>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</si>
  <si>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</si>
  <si>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</si>
  <si>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</si>
  <si>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</si>
  <si>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</si>
  <si>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</si>
  <si>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</si>
  <si>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</si>
  <si>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</si>
  <si>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</si>
  <si>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</si>
  <si>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</si>
  <si>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</si>
  <si>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</si>
  <si>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</si>
  <si>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</si>
  <si>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</si>
  <si>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</si>
  <si>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</si>
  <si>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</si>
  <si>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</si>
  <si>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</si>
  <si>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</si>
  <si>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</si>
  <si>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</si>
  <si>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</si>
  <si>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</si>
  <si>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</si>
  <si>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</si>
  <si>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</si>
  <si>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</si>
  <si>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</si>
  <si>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</si>
  <si>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</si>
  <si>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</si>
  <si>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</si>
  <si>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</si>
  <si>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</si>
  <si>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</si>
  <si>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</si>
  <si>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</si>
  <si>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</si>
  <si>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</si>
  <si>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</si>
  <si>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</si>
  <si>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</si>
  <si>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</si>
  <si>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</si>
  <si>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</si>
  <si>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</si>
  <si>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</si>
  <si>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</si>
  <si>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</si>
  <si>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</si>
  <si>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</si>
  <si>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</si>
  <si>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</si>
  <si>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</si>
  <si>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</si>
  <si>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</si>
  <si>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</si>
  <si>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</si>
  <si>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</si>
  <si>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</si>
  <si>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</si>
  <si>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</si>
  <si>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</si>
  <si>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</si>
  <si>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</si>
  <si>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</si>
  <si>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</si>
  <si>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</si>
  <si>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</si>
  <si>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</si>
  <si>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</si>
  <si>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</si>
  <si>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</si>
  <si>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</si>
  <si>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</si>
  <si>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</si>
  <si>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</si>
  <si>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</si>
  <si>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</si>
  <si>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</si>
  <si>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</si>
  <si>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</si>
  <si>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</si>
  <si>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</si>
  <si>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</si>
  <si>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</si>
  <si>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</si>
  <si>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</si>
  <si>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</si>
  <si>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</si>
  <si>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</si>
  <si>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</si>
  <si>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</si>
  <si>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</si>
  <si>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</si>
  <si>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</si>
  <si>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</si>
  <si>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</si>
  <si>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</si>
  <si>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</si>
  <si>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</si>
  <si>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</si>
  <si>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</si>
  <si>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</si>
  <si>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</si>
  <si>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</si>
  <si>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</si>
  <si>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</si>
  <si>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</si>
  <si>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</si>
  <si>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</si>
  <si>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</si>
  <si>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</si>
  <si>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</si>
  <si>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</si>
  <si>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</si>
  <si>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</si>
  <si>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</si>
  <si>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</si>
  <si>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</si>
  <si>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</si>
  <si>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</si>
  <si>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</si>
  <si>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</si>
  <si>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</si>
  <si>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</si>
  <si>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</si>
  <si>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</si>
  <si>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</si>
  <si>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</si>
  <si>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</si>
  <si>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</si>
  <si>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</si>
  <si>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</si>
  <si>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</si>
  <si>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</si>
  <si>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</si>
  <si>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</si>
  <si>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</si>
  <si>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</si>
  <si>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</si>
  <si>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</si>
  <si>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</si>
  <si>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</si>
  <si>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</si>
  <si>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</si>
  <si>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</si>
  <si>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</si>
  <si>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</si>
  <si>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</si>
  <si>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</si>
  <si>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</si>
  <si>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</si>
  <si>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</si>
  <si>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</si>
  <si>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</si>
  <si>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</si>
  <si>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</si>
  <si>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</si>
  <si>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</si>
  <si>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</si>
  <si>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</si>
  <si>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</si>
  <si>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</si>
  <si>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</si>
  <si>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</si>
  <si>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</si>
  <si>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</si>
  <si>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</si>
  <si>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</si>
  <si>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</si>
  <si>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</si>
  <si>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</si>
  <si>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</si>
  <si>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</si>
  <si>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</si>
  <si>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</si>
  <si>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</si>
  <si>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</si>
  <si>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</si>
  <si>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</si>
  <si>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</si>
  <si>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</si>
  <si>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</si>
  <si>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</si>
  <si>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</si>
  <si>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</si>
  <si>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</si>
  <si>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</si>
  <si>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</si>
  <si>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</si>
  <si>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</si>
  <si>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</si>
  <si>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</si>
  <si>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</si>
  <si>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</si>
  <si>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</si>
  <si>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</si>
  <si>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</si>
  <si>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</si>
  <si>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</si>
  <si>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</si>
  <si>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</si>
  <si>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</si>
  <si>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</si>
  <si>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</si>
  <si>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</si>
  <si>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</si>
  <si>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</si>
  <si>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</si>
  <si>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</si>
  <si>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</si>
  <si>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</si>
  <si>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</si>
  <si>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</si>
  <si>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</si>
  <si>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</si>
  <si>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</si>
  <si>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</si>
  <si>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</si>
  <si>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</si>
  <si>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</si>
  <si>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</si>
  <si>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</si>
  <si>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</si>
  <si>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</si>
  <si>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</si>
  <si>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</si>
  <si>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</si>
  <si>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</si>
  <si>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</si>
  <si>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</si>
  <si>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</si>
  <si>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</si>
  <si>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</si>
  <si>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</si>
  <si>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</si>
  <si>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</si>
  <si>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</si>
  <si>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</si>
  <si>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</si>
  <si>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</si>
  <si>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</si>
  <si>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</si>
  <si>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</si>
  <si>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</si>
  <si>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</si>
  <si>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</si>
  <si>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</si>
  <si>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</si>
  <si>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</si>
  <si>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</si>
  <si>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</si>
  <si>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</si>
  <si>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</si>
  <si>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</si>
  <si>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</si>
  <si>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</si>
  <si>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</si>
  <si>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</si>
  <si>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</si>
  <si>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</si>
  <si>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</si>
  <si>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</si>
  <si>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</si>
  <si>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</si>
  <si>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</si>
  <si>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</si>
  <si>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</si>
  <si>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</si>
  <si>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</si>
  <si>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</si>
  <si>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</si>
  <si>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</si>
  <si>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</si>
  <si>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</si>
  <si>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</si>
  <si>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</si>
  <si>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</si>
  <si>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</si>
  <si>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</si>
  <si>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</si>
  <si>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</si>
  <si>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</si>
  <si>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</si>
  <si>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</si>
  <si>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</si>
  <si>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</si>
  <si>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</si>
  <si>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</si>
  <si>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</si>
  <si>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</si>
  <si>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</si>
  <si>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</si>
  <si>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</si>
  <si>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</si>
  <si>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</si>
  <si>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</si>
  <si>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</si>
  <si>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</si>
  <si>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</si>
  <si>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</si>
  <si>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</si>
  <si>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</si>
  <si>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</si>
  <si>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</si>
  <si>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</si>
  <si>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</si>
  <si>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</si>
  <si>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</si>
  <si>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</si>
  <si>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</si>
  <si>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</si>
  <si>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</si>
  <si>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</si>
  <si>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</si>
  <si>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</si>
  <si>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</si>
  <si>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</si>
  <si>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</si>
  <si>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</si>
  <si>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</si>
  <si>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</si>
  <si>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</si>
  <si>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</si>
  <si>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</si>
  <si>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</si>
  <si>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</si>
  <si>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</si>
  <si>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</si>
  <si>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</si>
  <si>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</si>
  <si>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</si>
  <si>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</si>
  <si>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</si>
  <si>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</si>
  <si>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</si>
  <si>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</si>
  <si>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</si>
  <si>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</si>
  <si>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</si>
  <si>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</si>
  <si>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</si>
  <si>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</si>
  <si>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</si>
  <si>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</si>
  <si>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</si>
  <si>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</si>
  <si>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</si>
  <si>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</si>
  <si>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</si>
  <si>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</si>
  <si>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</si>
  <si>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</si>
  <si>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</si>
  <si>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</si>
  <si>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</si>
  <si>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</si>
  <si>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</si>
  <si>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</si>
  <si>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</si>
  <si>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</si>
  <si>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</si>
  <si>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</si>
  <si>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</si>
  <si>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</si>
  <si>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</si>
  <si>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</si>
  <si>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</si>
  <si>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</si>
  <si>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</si>
  <si>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</si>
  <si>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</si>
  <si>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</si>
  <si>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</si>
  <si>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</si>
  <si>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</si>
  <si>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</si>
  <si>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</si>
  <si>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</si>
  <si>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</si>
  <si>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</si>
  <si>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</si>
  <si>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</si>
  <si>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</si>
  <si>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</si>
  <si>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</si>
  <si>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</si>
  <si>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</si>
  <si>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</si>
  <si>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</si>
  <si>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</si>
  <si>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</si>
  <si>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</si>
  <si>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</si>
  <si>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</si>
  <si>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</si>
  <si>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</si>
  <si>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</si>
  <si>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</si>
  <si>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</si>
  <si>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</si>
  <si>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</si>
  <si>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</si>
  <si>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</si>
  <si>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</si>
  <si>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</si>
  <si>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</si>
  <si>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</si>
  <si>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</si>
  <si>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</si>
  <si>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</si>
  <si>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</si>
  <si>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</si>
  <si>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</si>
  <si>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</si>
  <si>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</si>
  <si>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</si>
  <si>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</si>
  <si>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</si>
  <si>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</si>
  <si>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</si>
  <si>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</si>
  <si>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</si>
  <si>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</si>
  <si>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</si>
  <si>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</si>
  <si>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</si>
  <si>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</si>
  <si>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</si>
  <si>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</si>
  <si>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</si>
  <si>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</si>
  <si>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</si>
  <si>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</si>
  <si>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</si>
  <si>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</si>
  <si>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</si>
  <si>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</si>
  <si>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</si>
  <si>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</si>
  <si>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</si>
  <si>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</si>
  <si>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</si>
  <si>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</si>
  <si>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</si>
  <si>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</si>
  <si>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</si>
  <si>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</si>
  <si>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</si>
  <si>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</si>
  <si>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</si>
  <si>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</si>
  <si>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</si>
  <si>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</si>
  <si>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</si>
  <si>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</si>
  <si>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</si>
  <si>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</si>
  <si>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</si>
  <si>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</si>
  <si>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</si>
  <si>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</si>
  <si>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</si>
  <si>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</si>
  <si>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</si>
  <si>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</si>
  <si>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</si>
  <si>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</si>
  <si>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</si>
  <si>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</si>
  <si>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</si>
  <si>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</si>
  <si>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</si>
  <si>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</si>
  <si>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</si>
  <si>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</si>
  <si>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</si>
  <si>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</si>
  <si>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</si>
  <si>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</si>
  <si>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</si>
  <si>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</si>
  <si>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</si>
  <si>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</si>
  <si>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</si>
  <si>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</si>
  <si>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</si>
  <si>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</si>
  <si>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</si>
  <si>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</si>
  <si>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</si>
  <si>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</si>
  <si>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</si>
  <si>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</si>
  <si>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</si>
  <si>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</si>
  <si>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</si>
  <si>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</si>
  <si>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</si>
  <si>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</si>
  <si>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</si>
  <si>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</si>
  <si>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</si>
  <si>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</si>
  <si>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</si>
  <si>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</si>
  <si>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</si>
  <si>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</si>
  <si>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</si>
  <si>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</si>
  <si>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</si>
  <si>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</si>
  <si>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</si>
  <si>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</si>
  <si>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</si>
  <si>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</si>
  <si>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</si>
  <si>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</si>
  <si>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</si>
  <si>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</si>
  <si>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</si>
  <si>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</si>
  <si>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</si>
  <si>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</si>
  <si>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</si>
  <si>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</si>
  <si>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</si>
  <si>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</si>
  <si>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</si>
  <si>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</si>
  <si>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</si>
  <si>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</si>
  <si>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</si>
  <si>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</si>
  <si>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</si>
  <si>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</si>
  <si>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</si>
  <si>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</si>
  <si>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</si>
  <si>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</si>
  <si>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</si>
  <si>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</si>
  <si>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</si>
  <si>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</si>
  <si>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</si>
  <si>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</si>
  <si>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</si>
  <si>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</si>
  <si>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</si>
  <si>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</si>
  <si>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</si>
  <si>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</si>
  <si>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</si>
  <si>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</si>
  <si>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</si>
  <si>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</si>
  <si>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</si>
  <si>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</si>
  <si>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</si>
  <si>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</si>
  <si>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</si>
  <si>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</si>
  <si>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</si>
  <si>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</si>
  <si>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</si>
  <si>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</si>
  <si>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</si>
  <si>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</si>
  <si>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</si>
  <si>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</si>
  <si>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</si>
  <si>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</si>
  <si>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</si>
  <si>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</si>
  <si>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</si>
  <si>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</si>
  <si>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</si>
  <si>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</si>
  <si>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</si>
  <si>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</si>
  <si>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</si>
  <si>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</si>
  <si>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</si>
  <si>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</si>
  <si>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</si>
  <si>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</si>
  <si>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</si>
  <si>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</si>
  <si>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</si>
  <si>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</si>
  <si>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</si>
  <si>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</si>
  <si>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</si>
  <si>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</si>
  <si>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</si>
  <si>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</si>
  <si>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</si>
  <si>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</si>
  <si>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</si>
  <si>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</si>
  <si>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</si>
  <si>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</si>
  <si>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</si>
  <si>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</si>
  <si>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</si>
  <si>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</si>
  <si>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</si>
  <si>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</si>
  <si>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</si>
  <si>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</si>
  <si>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</si>
  <si>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</si>
  <si>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</si>
  <si>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</si>
  <si>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</si>
  <si>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</si>
  <si>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</si>
  <si>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</si>
  <si>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</si>
  <si>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</si>
  <si>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</si>
  <si>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</si>
  <si>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</si>
  <si>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</si>
  <si>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</si>
  <si>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</si>
  <si>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</si>
  <si>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</si>
  <si>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</si>
  <si>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</si>
  <si>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</si>
  <si>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</si>
  <si>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</si>
  <si>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</si>
  <si>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</si>
  <si>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</si>
  <si>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</si>
  <si>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</si>
  <si>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</si>
  <si>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</si>
  <si>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</si>
  <si>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</si>
  <si>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</si>
  <si>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</si>
  <si>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</si>
  <si>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</si>
  <si>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</si>
  <si>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</si>
  <si>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</si>
  <si>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</si>
  <si>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</si>
  <si>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</si>
  <si>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</si>
  <si>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</si>
  <si>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</si>
  <si>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</si>
  <si>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</si>
  <si>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</si>
  <si>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</si>
  <si>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</si>
  <si>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</si>
  <si>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</si>
  <si>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</si>
  <si>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</si>
  <si>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</si>
  <si>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</si>
  <si>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</si>
  <si>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</si>
  <si>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</si>
  <si>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</si>
  <si>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</si>
  <si>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</si>
  <si>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</si>
  <si>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</si>
  <si>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</si>
  <si>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</si>
  <si>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</si>
  <si>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</si>
  <si>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</si>
  <si>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</si>
  <si>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</si>
  <si>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</si>
  <si>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</si>
  <si>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</si>
  <si>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</si>
  <si>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</si>
  <si>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</si>
  <si>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</si>
  <si>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</si>
  <si>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</si>
  <si>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</si>
  <si>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</si>
  <si>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</si>
  <si>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</si>
  <si>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</si>
  <si>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</si>
  <si>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</si>
  <si>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</si>
  <si>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</si>
  <si>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</si>
  <si>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</si>
  <si>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</si>
  <si>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</si>
  <si>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</si>
  <si>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</si>
  <si>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</si>
  <si>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</si>
  <si>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</si>
  <si>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</si>
  <si>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</si>
  <si>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</si>
  <si>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</si>
  <si>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</si>
  <si>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</si>
  <si>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</si>
  <si>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</si>
  <si>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</si>
  <si>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</si>
  <si>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</si>
  <si>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</si>
  <si>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</si>
  <si>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</si>
  <si>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</si>
  <si>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</si>
  <si>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</si>
  <si>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</si>
  <si>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</si>
  <si>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</si>
  <si>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</si>
  <si>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</si>
  <si>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</si>
  <si>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</si>
  <si>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</si>
  <si>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</si>
  <si>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</si>
  <si>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</si>
  <si>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</si>
  <si>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</si>
  <si>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</si>
  <si>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</si>
  <si>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</si>
  <si>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</si>
  <si>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</si>
  <si>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</si>
  <si>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</si>
  <si>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</si>
  <si>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</si>
  <si>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</si>
  <si>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</si>
  <si>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</si>
  <si>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</si>
  <si>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</si>
  <si>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</si>
  <si>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</si>
  <si>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</si>
  <si>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</si>
  <si>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</si>
  <si>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</si>
  <si>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</si>
  <si>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</si>
  <si>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</si>
  <si>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</si>
  <si>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</si>
  <si>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</si>
  <si>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</si>
  <si>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</si>
  <si>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</si>
  <si>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</si>
  <si>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</si>
  <si>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</si>
  <si>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</si>
  <si>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</si>
  <si>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</si>
  <si>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</si>
  <si>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</si>
  <si>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</si>
  <si>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</si>
  <si>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</si>
  <si>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</si>
  <si>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</si>
  <si>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</si>
  <si>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</si>
  <si>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</si>
  <si>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</si>
  <si>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</si>
  <si>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</si>
  <si>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</si>
  <si>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</si>
  <si>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</si>
  <si>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</si>
  <si>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</si>
  <si>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</si>
  <si>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</si>
  <si>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</si>
  <si>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</si>
  <si>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</si>
  <si>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</si>
  <si>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</si>
  <si>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</si>
  <si>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</si>
  <si>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</si>
  <si>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</si>
  <si>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</si>
  <si>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</si>
  <si>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</si>
  <si>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</si>
  <si>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</si>
  <si>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</si>
  <si>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</si>
  <si>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</si>
  <si>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</si>
  <si>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</si>
  <si>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</si>
  <si>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</si>
  <si>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</si>
  <si>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</si>
  <si>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</si>
  <si>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</si>
  <si>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</si>
  <si>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</si>
  <si>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</si>
  <si>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</si>
  <si>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</si>
  <si>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</si>
  <si>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</si>
  <si>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</si>
  <si>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</si>
  <si>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</si>
  <si>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</si>
  <si>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</si>
  <si>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</si>
  <si>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</si>
  <si>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</si>
  <si>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</si>
  <si>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</si>
  <si>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</si>
  <si>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</si>
  <si>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</si>
  <si>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</si>
  <si>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</si>
  <si>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</si>
  <si>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</si>
  <si>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</si>
  <si>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</si>
  <si>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</si>
  <si>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</si>
  <si>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</si>
  <si>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</si>
  <si>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</si>
  <si>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</si>
  <si>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</si>
  <si>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</si>
  <si>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</si>
  <si>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</si>
  <si>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</si>
  <si>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</si>
  <si>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</si>
  <si>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</si>
  <si>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</si>
  <si>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</si>
  <si>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</si>
  <si>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</si>
  <si>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</si>
  <si>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</si>
  <si>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</si>
  <si>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</si>
  <si>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</si>
  <si>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</si>
  <si>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</si>
  <si>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</si>
  <si>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</si>
  <si>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</si>
  <si>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</si>
  <si>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</si>
  <si>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</si>
  <si>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</si>
  <si>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</si>
  <si>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</si>
  <si>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</si>
  <si>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</si>
  <si>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</si>
  <si>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</si>
  <si>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</si>
  <si>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</si>
  <si>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</si>
  <si>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</si>
  <si>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</si>
  <si>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</si>
  <si>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</si>
  <si>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</si>
  <si>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</si>
  <si>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</si>
  <si>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</si>
  <si>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</si>
  <si>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</si>
  <si>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</si>
  <si>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</si>
  <si>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</si>
  <si>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</si>
  <si>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</si>
  <si>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</si>
  <si>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</si>
  <si>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</si>
  <si>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</si>
  <si>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</si>
  <si>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</si>
  <si>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</si>
  <si>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</si>
  <si>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</si>
  <si>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</si>
  <si>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</si>
  <si>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</si>
  <si>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</si>
  <si>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</si>
  <si>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</si>
  <si>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</si>
  <si>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</si>
  <si>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</si>
  <si>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</si>
  <si>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</si>
  <si>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</si>
  <si>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</si>
  <si>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</si>
  <si>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</si>
  <si>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</si>
  <si>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</si>
  <si>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</si>
  <si>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</si>
  <si>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</si>
  <si>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</si>
  <si>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</si>
  <si>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</si>
  <si>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</si>
  <si>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</si>
  <si>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</si>
  <si>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</si>
  <si>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</si>
  <si>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</si>
  <si>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</si>
  <si>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</si>
  <si>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</si>
  <si>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</si>
  <si>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</si>
  <si>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</si>
  <si>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</si>
  <si>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</si>
  <si>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</si>
  <si>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</si>
  <si>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</si>
  <si>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</si>
  <si>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</si>
  <si>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</si>
  <si>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</si>
  <si>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</si>
  <si>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</si>
  <si>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</si>
  <si>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</si>
  <si>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</si>
  <si>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</si>
  <si>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</si>
  <si>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</si>
  <si>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</si>
  <si>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</si>
  <si>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</si>
  <si>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</si>
  <si>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</si>
  <si>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</si>
  <si>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</si>
  <si>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</si>
  <si>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</si>
  <si>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</si>
  <si>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</si>
  <si>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</si>
  <si>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</si>
  <si>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</si>
  <si>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</si>
  <si>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</si>
  <si>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</si>
  <si>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</si>
  <si>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</si>
  <si>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</si>
  <si>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</si>
  <si>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</si>
  <si>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</si>
  <si>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</si>
  <si>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</si>
  <si>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</si>
  <si>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</si>
  <si>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</si>
  <si>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</si>
  <si>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</si>
  <si>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</si>
  <si>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</si>
  <si>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</si>
  <si>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</si>
  <si>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</si>
  <si>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</si>
  <si>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</si>
  <si>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</si>
  <si>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</si>
  <si>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</si>
  <si>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</si>
  <si>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</si>
  <si>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</si>
  <si>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</si>
  <si>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</si>
  <si>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</si>
  <si>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</si>
  <si>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</si>
  <si>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</si>
  <si>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</si>
  <si>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</si>
  <si>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</si>
  <si>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</si>
  <si>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</si>
  <si>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</si>
  <si>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</si>
  <si>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</si>
  <si>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</si>
  <si>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</si>
  <si>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</si>
  <si>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</si>
  <si>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</si>
  <si>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</si>
  <si>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</si>
  <si>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</si>
  <si>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</si>
  <si>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</si>
  <si>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</si>
  <si>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</si>
  <si>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</si>
  <si>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</si>
  <si>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</si>
  <si>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</si>
  <si>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</si>
  <si>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</si>
  <si>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</si>
  <si>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</si>
  <si>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</si>
  <si>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</si>
  <si>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</si>
  <si>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</si>
  <si>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</si>
  <si>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</si>
  <si>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</si>
  <si>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</si>
  <si>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</si>
  <si>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</si>
  <si>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</si>
  <si>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</si>
  <si>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</si>
  <si>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</si>
  <si>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</si>
  <si>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</si>
  <si>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</si>
  <si>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</si>
  <si>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</si>
  <si>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</si>
  <si>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</si>
  <si>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</si>
  <si>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</si>
  <si>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</si>
  <si>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</si>
  <si>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</si>
  <si>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</si>
  <si>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</si>
  <si>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</si>
  <si>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</si>
  <si>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</si>
  <si>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</si>
  <si>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</si>
  <si>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</si>
  <si>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</si>
  <si>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</si>
  <si>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</si>
  <si>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</si>
  <si>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</si>
  <si>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</si>
  <si>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</si>
  <si>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</si>
  <si>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</si>
  <si>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</si>
  <si>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</si>
  <si>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</si>
  <si>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</si>
  <si>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</si>
  <si>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</si>
  <si>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</si>
  <si>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</si>
  <si>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</si>
  <si>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</si>
  <si>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</si>
  <si>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</si>
  <si>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</si>
  <si>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</si>
  <si>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</si>
  <si>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</si>
  <si>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</si>
  <si>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</si>
  <si>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</si>
  <si>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</si>
  <si>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</si>
  <si>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</si>
  <si>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</si>
  <si>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</si>
  <si>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</si>
  <si>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</si>
  <si>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</si>
  <si>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</si>
  <si>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</si>
  <si>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</si>
  <si>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</si>
  <si>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</si>
  <si>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</si>
  <si>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</si>
  <si>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</si>
  <si>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</si>
  <si>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</si>
  <si>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</si>
  <si>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</si>
  <si>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</si>
  <si>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</si>
  <si>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</si>
  <si>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</si>
  <si>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</si>
  <si>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</si>
  <si>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</si>
  <si>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</si>
  <si>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</si>
  <si>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</si>
  <si>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</si>
  <si>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</si>
  <si>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</si>
  <si>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</si>
  <si>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</si>
  <si>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</si>
  <si>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</si>
  <si>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</si>
  <si>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</si>
  <si>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</si>
  <si>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</si>
  <si>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</si>
  <si>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</si>
  <si>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</si>
  <si>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</si>
  <si>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</si>
  <si>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</si>
  <si>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</si>
  <si>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</si>
  <si>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</si>
  <si>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</si>
  <si>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</si>
  <si>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</si>
  <si>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</si>
  <si>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</si>
  <si>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</si>
  <si>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</si>
  <si>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</si>
  <si>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</si>
  <si>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</si>
  <si>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</si>
  <si>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</si>
  <si>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</si>
  <si>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</si>
  <si>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</si>
  <si>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</si>
  <si>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</si>
  <si>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</si>
  <si>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</si>
  <si>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</si>
  <si>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</si>
  <si>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</si>
  <si>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</si>
  <si>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</si>
  <si>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</si>
  <si>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</si>
  <si>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</si>
  <si>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</si>
  <si>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</si>
  <si>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</si>
  <si>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</si>
  <si>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</si>
  <si>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</si>
  <si>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</si>
  <si>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</si>
  <si>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</si>
  <si>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</si>
  <si>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</si>
  <si>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</si>
  <si>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</si>
  <si>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</si>
  <si>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</si>
  <si>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</si>
  <si>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</si>
  <si>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</si>
  <si>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</si>
  <si>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</si>
  <si>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</si>
  <si>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</si>
  <si>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</si>
  <si>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</si>
  <si>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</si>
  <si>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</si>
  <si>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</si>
  <si>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</si>
  <si>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</si>
  <si>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</si>
  <si>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</si>
  <si>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</si>
  <si>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</si>
  <si>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</si>
  <si>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</si>
  <si>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</si>
  <si>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</si>
  <si>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</si>
  <si>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</si>
  <si>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</si>
  <si>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</si>
  <si>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</si>
  <si>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</si>
  <si>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</si>
  <si>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</si>
  <si>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</si>
  <si>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</si>
  <si>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</si>
  <si>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</si>
  <si>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</si>
  <si>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</si>
  <si>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</si>
  <si>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</si>
  <si>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</si>
  <si>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</si>
  <si>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</si>
  <si>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</si>
  <si>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</si>
  <si>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</si>
  <si>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</si>
  <si>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</si>
  <si>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</si>
  <si>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</si>
  <si>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</si>
  <si>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</si>
  <si>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</si>
  <si>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</si>
  <si>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</si>
  <si>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</si>
  <si>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</si>
  <si>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</si>
  <si>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</si>
  <si>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</si>
  <si>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</si>
  <si>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</si>
  <si>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</si>
  <si>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</si>
  <si>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</si>
  <si>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</si>
  <si>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</si>
  <si>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</si>
  <si>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</si>
  <si>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</si>
  <si>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</si>
  <si>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</si>
  <si>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</si>
  <si>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</si>
  <si>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</si>
  <si>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</si>
  <si>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</si>
  <si>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</si>
  <si>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</si>
  <si>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</si>
  <si>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</si>
  <si>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</si>
  <si>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</si>
  <si>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</si>
  <si>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</si>
  <si>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</si>
  <si>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</si>
  <si>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</si>
  <si>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</si>
  <si>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</si>
  <si>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</si>
  <si>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</si>
  <si>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</si>
  <si>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</si>
  <si>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</si>
  <si>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</si>
  <si>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</si>
  <si>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</si>
  <si>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</si>
  <si>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</si>
  <si>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</si>
  <si>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</si>
  <si>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</si>
  <si>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</si>
  <si>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</si>
  <si>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</si>
  <si>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</si>
  <si>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</si>
  <si>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</si>
  <si>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</si>
  <si>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</si>
  <si>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</si>
  <si>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</si>
  <si>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</si>
  <si>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</si>
  <si>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</si>
  <si>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</si>
  <si>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</si>
  <si>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</si>
  <si>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</si>
  <si>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</si>
  <si>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</si>
  <si>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</si>
  <si>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</si>
  <si>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</si>
  <si>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</si>
  <si>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</si>
  <si>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</si>
  <si>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</si>
  <si>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</si>
  <si>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</si>
  <si>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</si>
  <si>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</si>
  <si>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</si>
  <si>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</si>
  <si>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</si>
  <si>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</si>
  <si>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</si>
  <si>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</si>
  <si>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</si>
  <si>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</si>
  <si>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</si>
  <si>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</si>
  <si>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</si>
  <si>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</si>
  <si>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</si>
  <si>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</si>
  <si>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</si>
  <si>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</si>
  <si>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</si>
  <si>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</si>
  <si>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</si>
  <si>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</si>
  <si>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</si>
  <si>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</si>
  <si>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</si>
  <si>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</si>
  <si>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</si>
  <si>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</si>
  <si>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</si>
  <si>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</si>
  <si>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</si>
  <si>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</si>
  <si>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</si>
  <si>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</si>
  <si>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</si>
  <si>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</si>
  <si>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</si>
  <si>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</si>
  <si>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</si>
  <si>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</si>
  <si>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</si>
  <si>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</si>
  <si>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</si>
  <si>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</si>
  <si>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</si>
  <si>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</si>
  <si>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</si>
  <si>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</si>
  <si>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</si>
  <si>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</si>
  <si>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</si>
  <si>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</si>
  <si>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</si>
  <si>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</si>
  <si>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</si>
  <si>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</si>
  <si>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</si>
  <si>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</si>
  <si>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</si>
  <si>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</si>
  <si>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</si>
  <si>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</si>
  <si>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</si>
  <si>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</si>
  <si>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</si>
  <si>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</si>
  <si>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</si>
  <si>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</si>
  <si>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</si>
  <si>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</si>
  <si>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</si>
  <si>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</si>
  <si>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</si>
  <si>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</si>
  <si>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</si>
  <si>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</si>
  <si>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</si>
  <si>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</si>
  <si>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</si>
  <si>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</si>
  <si>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</si>
  <si>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</si>
  <si>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</si>
  <si>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</si>
  <si>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</si>
  <si>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</si>
  <si>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</si>
  <si>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</si>
  <si>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</si>
  <si>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</si>
  <si>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</si>
  <si>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</si>
  <si>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</si>
  <si>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</si>
  <si>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</si>
  <si>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</si>
  <si>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</si>
  <si>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</si>
  <si>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</si>
  <si>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</si>
  <si>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</si>
  <si>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</si>
  <si>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</si>
  <si>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</si>
  <si>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</si>
  <si>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</si>
  <si>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</si>
  <si>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</si>
  <si>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</si>
  <si>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</si>
  <si>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</si>
  <si>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</si>
  <si>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</si>
  <si>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</si>
  <si>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</si>
  <si>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</si>
  <si>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</si>
  <si>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</si>
  <si>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</si>
  <si>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</si>
  <si>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</si>
  <si>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</si>
  <si>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</si>
  <si>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</si>
  <si>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</si>
  <si>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</si>
  <si>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</si>
  <si>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</si>
  <si>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</si>
  <si>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</si>
  <si>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</si>
  <si>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</si>
  <si>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</si>
  <si>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</si>
  <si>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</si>
  <si>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</si>
  <si>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</si>
  <si>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</si>
  <si>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</si>
  <si>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</si>
  <si>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</si>
  <si>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</si>
  <si>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</si>
  <si>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</si>
  <si>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</si>
  <si>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</si>
  <si>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</si>
  <si>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</si>
  <si>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</si>
  <si>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</si>
  <si>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</si>
  <si>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</si>
  <si>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</si>
  <si>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</si>
  <si>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</si>
  <si>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</si>
  <si>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</si>
  <si>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</si>
  <si>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</si>
  <si>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</si>
  <si>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</si>
  <si>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</si>
  <si>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</si>
  <si>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</si>
  <si>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</si>
  <si>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</si>
  <si>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</si>
  <si>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</si>
  <si>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</si>
  <si>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</si>
  <si>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</si>
  <si>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</si>
  <si>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</si>
  <si>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</si>
  <si>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</si>
  <si>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</si>
  <si>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</si>
  <si>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</si>
  <si>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</si>
  <si>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</si>
  <si>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</si>
  <si>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</si>
  <si>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</si>
  <si>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</si>
  <si>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</si>
  <si>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</si>
  <si>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</si>
  <si>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</si>
  <si>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</si>
  <si>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</si>
  <si>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</si>
  <si>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</si>
  <si>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</si>
  <si>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</si>
  <si>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</si>
  <si>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</si>
  <si>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</si>
  <si>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</si>
  <si>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</si>
  <si>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</si>
  <si>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</si>
  <si>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</si>
  <si>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</si>
  <si>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</si>
  <si>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</si>
  <si>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</si>
  <si>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</si>
  <si>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</si>
  <si>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</si>
  <si>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</si>
  <si>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</si>
  <si>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</si>
  <si>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</si>
  <si>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</si>
  <si>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</si>
  <si>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</si>
  <si>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</si>
  <si>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</si>
  <si>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</si>
  <si>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</si>
  <si>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</si>
  <si>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</si>
  <si>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</si>
  <si>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</si>
  <si>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</si>
  <si>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</si>
  <si>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</si>
  <si>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</si>
  <si>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</si>
  <si>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</si>
  <si>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</si>
  <si>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</si>
  <si>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</si>
  <si>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</si>
  <si>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</si>
  <si>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</si>
  <si>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</si>
  <si>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</si>
  <si>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</si>
  <si>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</si>
  <si>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</si>
  <si>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</si>
  <si>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</si>
  <si>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</si>
  <si>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</si>
  <si>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</si>
  <si>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</si>
  <si>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</si>
  <si>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</si>
  <si>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</si>
  <si>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</si>
  <si>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</si>
  <si>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</si>
  <si>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</si>
  <si>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</si>
  <si>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</si>
  <si>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</si>
  <si>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</si>
  <si>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</si>
  <si>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</si>
  <si>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</si>
  <si>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</si>
  <si>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</si>
  <si>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</si>
  <si>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</si>
  <si>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</si>
  <si>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</si>
  <si>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</si>
  <si>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</si>
  <si>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</si>
  <si>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</si>
  <si>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</si>
  <si>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</si>
  <si>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</si>
  <si>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</si>
  <si>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</si>
  <si>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</si>
  <si>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</si>
  <si>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</si>
  <si>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</si>
  <si>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</si>
  <si>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</si>
  <si>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</si>
  <si>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</si>
  <si>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</si>
  <si>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</si>
  <si>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</si>
  <si>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</si>
  <si>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</si>
  <si>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</si>
  <si>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</si>
  <si>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</si>
  <si>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</si>
  <si>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</si>
  <si>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</si>
  <si>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</si>
  <si>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</si>
  <si>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</si>
  <si>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</si>
  <si>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</si>
  <si>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</si>
  <si>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</si>
  <si>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</si>
  <si>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</si>
  <si>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</si>
  <si>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</si>
  <si>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</si>
  <si>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</si>
  <si>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</si>
  <si>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</si>
  <si>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</si>
  <si>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</si>
  <si>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</si>
  <si>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</si>
  <si>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</si>
  <si>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</si>
  <si>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</si>
  <si>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</si>
  <si>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</si>
  <si>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</si>
  <si>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</si>
  <si>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</si>
  <si>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</si>
  <si>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</si>
  <si>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</si>
  <si>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</si>
  <si>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</si>
  <si>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</si>
  <si>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</si>
  <si>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</si>
  <si>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</si>
  <si>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</si>
  <si>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</si>
  <si>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</si>
  <si>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</si>
  <si>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</si>
  <si>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</si>
  <si>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</si>
  <si>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</si>
  <si>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</si>
  <si>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</si>
  <si>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</si>
  <si>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</si>
  <si>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</si>
  <si>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</si>
  <si>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</si>
  <si>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</si>
  <si>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</si>
  <si>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</si>
  <si>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</si>
  <si>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</si>
  <si>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</si>
  <si>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</si>
  <si>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</si>
  <si>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</si>
  <si>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</si>
  <si>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</si>
  <si>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</si>
  <si>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</si>
  <si>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</si>
  <si>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</si>
  <si>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</si>
  <si>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</si>
  <si>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</si>
  <si>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</si>
  <si>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</si>
  <si>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</si>
  <si>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</si>
  <si>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</si>
  <si>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</si>
  <si>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</si>
  <si>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</si>
  <si>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</si>
  <si>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</si>
  <si>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</si>
  <si>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</si>
  <si>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</si>
  <si>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</si>
  <si>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</si>
  <si>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</si>
  <si>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</si>
  <si>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</si>
  <si>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</si>
  <si>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</si>
  <si>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</si>
  <si>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</si>
  <si>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</si>
  <si>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</si>
  <si>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</si>
  <si>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</si>
  <si>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</si>
  <si>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</si>
  <si>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</si>
  <si>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</si>
  <si>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</si>
  <si>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</si>
  <si>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</si>
  <si>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</si>
  <si>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</si>
  <si>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</si>
  <si>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</si>
  <si>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</si>
  <si>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</si>
  <si>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</si>
  <si>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</si>
  <si>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</si>
  <si>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</si>
  <si>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</si>
  <si>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</si>
  <si>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</si>
  <si>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</si>
  <si>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</si>
  <si>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</si>
  <si>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</si>
  <si>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</si>
  <si>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</si>
  <si>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</si>
  <si>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</si>
  <si>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</si>
  <si>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</si>
  <si>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</si>
  <si>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</si>
  <si>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</si>
  <si>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</si>
  <si>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</si>
  <si>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</si>
  <si>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</si>
  <si>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</si>
  <si>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</si>
  <si>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</si>
  <si>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</si>
  <si>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</si>
  <si>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</si>
  <si>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</si>
  <si>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</si>
  <si>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</si>
  <si>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</si>
  <si>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</si>
  <si>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</si>
  <si>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</si>
  <si>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</si>
  <si>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</si>
  <si>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</si>
  <si>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</si>
  <si>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</si>
  <si>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</si>
  <si>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</si>
  <si>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</si>
  <si>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</si>
  <si>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</si>
  <si>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</si>
  <si>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</si>
  <si>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</si>
  <si>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</si>
  <si>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</si>
  <si>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</si>
  <si>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</si>
  <si>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</si>
  <si>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</si>
  <si>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</si>
  <si>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</si>
  <si>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</si>
  <si>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</si>
  <si>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</si>
  <si>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</si>
  <si>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</si>
  <si>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</si>
  <si>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</si>
  <si>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</si>
  <si>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</si>
  <si>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</si>
  <si>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</si>
  <si>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</si>
  <si>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</si>
  <si>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</si>
  <si>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</si>
  <si>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</si>
  <si>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</si>
  <si>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</si>
  <si>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</si>
  <si>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</si>
  <si>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</si>
  <si>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</si>
  <si>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</si>
  <si>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</si>
  <si>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</si>
  <si>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</si>
  <si>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</si>
  <si>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</si>
  <si>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</si>
  <si>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</si>
  <si>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</si>
  <si>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</si>
  <si>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</si>
  <si>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</si>
  <si>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</si>
  <si>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</si>
  <si>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</si>
  <si>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</si>
  <si>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</si>
  <si>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</si>
  <si>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</si>
  <si>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</si>
  <si>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</si>
  <si>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</si>
  <si>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</si>
  <si>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</si>
  <si>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</si>
  <si>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</si>
  <si>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</si>
  <si>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</si>
  <si>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</si>
  <si>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</si>
  <si>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</si>
  <si>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</si>
  <si>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</si>
  <si>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</si>
  <si>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</si>
  <si>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</si>
  <si>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</si>
  <si>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</si>
  <si>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</si>
  <si>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</si>
  <si>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</si>
  <si>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</si>
  <si>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</si>
  <si>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</si>
  <si>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</si>
  <si>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</si>
  <si>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</si>
  <si>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</si>
  <si>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</si>
  <si>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</si>
  <si>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</si>
  <si>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</si>
  <si>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</si>
  <si>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</si>
  <si>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</si>
  <si>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</si>
  <si>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</si>
  <si>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</si>
  <si>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</si>
  <si>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</si>
  <si>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</si>
  <si>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</si>
  <si>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</si>
  <si>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</si>
  <si>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</si>
  <si>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</si>
  <si>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</si>
  <si>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</si>
  <si>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</si>
  <si>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</si>
  <si>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</si>
  <si>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</si>
  <si>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</si>
  <si>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</si>
  <si>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</si>
  <si>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</si>
  <si>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</si>
  <si>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</si>
  <si>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</si>
  <si>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</si>
  <si>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</si>
  <si>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</si>
  <si>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</si>
  <si>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</si>
  <si>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</si>
  <si>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</si>
  <si>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</si>
  <si>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</si>
  <si>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</si>
  <si>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</si>
  <si>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</si>
  <si>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</si>
  <si>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</si>
  <si>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</si>
  <si>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</si>
  <si>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</si>
  <si>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</si>
  <si>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</si>
  <si>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</si>
  <si>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</si>
  <si>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</si>
  <si>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</si>
  <si>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</si>
  <si>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</si>
  <si>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</si>
  <si>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</si>
  <si>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</si>
  <si>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</si>
  <si>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</si>
  <si>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</si>
  <si>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</si>
  <si>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</si>
  <si>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</si>
  <si>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</si>
  <si>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</si>
  <si>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</si>
  <si>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</si>
  <si>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</si>
  <si>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</si>
  <si>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</si>
  <si>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</si>
  <si>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</si>
  <si>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</si>
  <si>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</si>
  <si>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</si>
  <si>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</si>
  <si>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</si>
  <si>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</si>
  <si>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</si>
  <si>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</si>
  <si>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</si>
  <si>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</si>
  <si>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</si>
  <si>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</si>
  <si>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</si>
  <si>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</si>
  <si>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</si>
  <si>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</si>
  <si>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</si>
  <si>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</si>
  <si>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</si>
  <si>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</si>
  <si>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</si>
  <si>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</si>
  <si>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</si>
  <si>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</si>
  <si>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</si>
  <si>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</si>
  <si>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</si>
  <si>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</si>
  <si>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</si>
  <si>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</si>
  <si>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</si>
  <si>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</si>
  <si>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</si>
  <si>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</si>
  <si>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</si>
  <si>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</si>
  <si>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</si>
  <si>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</si>
  <si>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</si>
  <si>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</si>
  <si>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</si>
  <si>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</si>
  <si>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</si>
  <si>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</si>
  <si>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</si>
  <si>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</si>
  <si>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</si>
  <si>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</si>
  <si>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</si>
  <si>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</si>
  <si>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</si>
  <si>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</si>
  <si>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</si>
  <si>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</si>
  <si>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</si>
  <si>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</si>
  <si>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</si>
  <si>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</si>
  <si>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</si>
  <si>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</si>
  <si>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</si>
  <si>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</si>
  <si>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</si>
  <si>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</si>
  <si>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</si>
  <si>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</si>
  <si>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</si>
  <si>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</si>
  <si>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</si>
  <si>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</si>
  <si>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</si>
  <si>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</si>
  <si>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</si>
  <si>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</si>
  <si>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</si>
  <si>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</si>
  <si>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</si>
  <si>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</si>
  <si>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</si>
  <si>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</si>
  <si>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</si>
  <si>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</si>
  <si>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</si>
  <si>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</si>
  <si>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</si>
  <si>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</si>
  <si>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</si>
  <si>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</si>
  <si>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</si>
  <si>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</si>
  <si>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</si>
  <si>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</si>
  <si>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</si>
  <si>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</si>
  <si>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</si>
  <si>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</si>
  <si>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</si>
  <si>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</si>
  <si>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</si>
  <si>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</si>
  <si>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</si>
  <si>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</si>
  <si>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</si>
  <si>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</si>
  <si>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</si>
  <si>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</si>
  <si>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</si>
  <si>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</si>
  <si>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</si>
  <si>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</si>
  <si>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</si>
  <si>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</si>
  <si>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</si>
  <si>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</si>
  <si>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</si>
  <si>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</si>
  <si>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</si>
  <si>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</si>
  <si>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</si>
  <si>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</si>
  <si>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</si>
  <si>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</si>
  <si>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</si>
  <si>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</si>
  <si>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</si>
  <si>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</si>
  <si>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</si>
  <si>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</si>
  <si>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</si>
  <si>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</si>
  <si>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</si>
  <si>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</si>
  <si>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</si>
  <si>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</si>
  <si>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</si>
  <si>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</si>
  <si>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</si>
  <si>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</si>
  <si>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</si>
  <si>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</si>
  <si>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</si>
  <si>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</si>
  <si>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</si>
  <si>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</si>
  <si>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</si>
  <si>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</si>
  <si>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</si>
  <si>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</si>
  <si>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</si>
  <si>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</si>
  <si>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</si>
  <si>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</si>
  <si>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</si>
  <si>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</si>
  <si>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</si>
  <si>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</si>
  <si>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</si>
  <si>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</si>
  <si>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</si>
  <si>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</si>
  <si>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</si>
  <si>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</si>
  <si>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</si>
  <si>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</si>
  <si>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</si>
  <si>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</si>
  <si>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</si>
  <si>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</si>
  <si>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</si>
  <si>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</si>
  <si>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</si>
  <si>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</si>
  <si>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</si>
  <si>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</si>
  <si>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</si>
  <si>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</si>
  <si>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</si>
  <si>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</si>
  <si>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</si>
  <si>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</si>
  <si>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</si>
  <si>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</si>
  <si>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</si>
  <si>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</si>
  <si>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</si>
  <si>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</si>
  <si>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</si>
  <si>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</si>
  <si>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</si>
  <si>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</si>
  <si>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</si>
  <si>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</si>
  <si>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</si>
  <si>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</si>
  <si>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</si>
  <si>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</si>
  <si>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</si>
  <si>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</si>
  <si>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</si>
  <si>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</si>
  <si>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</si>
  <si>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</si>
  <si>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</si>
  <si>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</si>
  <si>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</si>
  <si>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</si>
  <si>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</si>
  <si>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</si>
  <si>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</si>
  <si>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</si>
  <si>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</si>
  <si>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</si>
  <si>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</si>
  <si>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</si>
  <si>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</si>
  <si>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</si>
  <si>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</si>
  <si>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</si>
  <si>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</si>
  <si>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</si>
  <si>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</si>
  <si>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</si>
  <si>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</si>
  <si>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</si>
  <si>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</si>
  <si>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</si>
  <si>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</si>
  <si>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</si>
  <si>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</si>
  <si>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</si>
  <si>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</si>
  <si>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</si>
  <si>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</si>
  <si>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</si>
  <si>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</si>
  <si>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</si>
  <si>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</si>
  <si>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</si>
  <si>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</si>
  <si>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</si>
  <si>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</si>
  <si>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</si>
  <si>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</si>
  <si>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</si>
  <si>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</si>
  <si>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</si>
  <si>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</si>
  <si>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</si>
  <si>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</si>
  <si>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</si>
  <si>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</si>
  <si>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</si>
  <si>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</si>
  <si>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</si>
  <si>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</si>
  <si>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</si>
  <si>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</si>
  <si>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</si>
  <si>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</si>
  <si>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</si>
  <si>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</si>
  <si>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</si>
  <si>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</si>
  <si>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</si>
  <si>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</si>
  <si>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</si>
  <si>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</si>
  <si>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</si>
  <si>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</si>
  <si>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</si>
  <si>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</si>
  <si>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</si>
  <si>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</si>
  <si>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</si>
  <si>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</si>
  <si>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</si>
  <si>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</si>
  <si>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</si>
  <si>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</si>
  <si>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</si>
  <si>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</si>
  <si>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</si>
  <si>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</si>
  <si>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</si>
  <si>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</si>
  <si>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</si>
  <si>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</si>
  <si>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</si>
  <si>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</si>
  <si>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</si>
  <si>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</si>
  <si>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</si>
  <si>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</si>
  <si>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</si>
  <si>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</si>
  <si>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</si>
  <si>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</si>
  <si>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</si>
  <si>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</si>
  <si>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</si>
  <si>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</si>
  <si>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</si>
  <si>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</si>
  <si>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</si>
  <si>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</si>
  <si>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</si>
  <si>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</si>
  <si>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</si>
  <si>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</si>
  <si>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</si>
  <si>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</si>
  <si>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</si>
  <si>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</si>
  <si>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</si>
  <si>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</si>
  <si>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</si>
  <si>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</si>
  <si>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</si>
  <si>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</si>
  <si>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</si>
  <si>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</si>
  <si>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</si>
  <si>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</si>
  <si>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</si>
  <si>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</si>
  <si>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</si>
  <si>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</si>
  <si>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</si>
  <si>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</si>
  <si>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</si>
  <si>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</si>
  <si>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</si>
  <si>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</si>
  <si>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</si>
  <si>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</si>
  <si>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</si>
  <si>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</si>
  <si>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</si>
  <si>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</si>
  <si>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</si>
  <si>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</si>
  <si>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</si>
  <si>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</si>
  <si>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</si>
  <si>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</si>
  <si>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</si>
  <si>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</si>
  <si>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</si>
  <si>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</si>
  <si>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</si>
  <si>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</si>
  <si>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</si>
  <si>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</si>
  <si>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</si>
  <si>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</si>
  <si>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</si>
  <si>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</si>
  <si>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</si>
  <si>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</si>
  <si>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</si>
  <si>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</si>
  <si>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</si>
  <si>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</si>
  <si>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</si>
  <si>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</si>
  <si>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</si>
  <si>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</si>
  <si>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</si>
  <si>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</si>
  <si>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</si>
  <si>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</si>
  <si>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</si>
  <si>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</si>
  <si>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</si>
  <si>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</si>
  <si>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</si>
  <si>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</si>
  <si>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</si>
  <si>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</si>
  <si>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</si>
  <si>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</si>
  <si>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</si>
  <si>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</si>
  <si>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</si>
  <si>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</si>
  <si>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</si>
  <si>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</si>
  <si>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</si>
  <si>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</si>
  <si>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</si>
  <si>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</si>
  <si>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</si>
  <si>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</si>
  <si>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</si>
  <si>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</si>
  <si>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</si>
  <si>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</si>
  <si>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</si>
  <si>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</si>
  <si>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</si>
  <si>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</si>
  <si>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</si>
  <si>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</si>
  <si>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</si>
  <si>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</si>
  <si>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</si>
  <si>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</si>
  <si>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</si>
  <si>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</si>
  <si>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</si>
  <si>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</si>
  <si>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</si>
  <si>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</si>
  <si>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</si>
  <si>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</si>
  <si>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</si>
  <si>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</si>
  <si>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</si>
  <si>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</si>
  <si>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</si>
  <si>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</si>
  <si>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</si>
  <si>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</si>
  <si>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</si>
  <si>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</si>
  <si>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</si>
  <si>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</si>
  <si>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</si>
  <si>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</si>
  <si>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</si>
  <si>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</si>
  <si>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</si>
  <si>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</si>
  <si>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</si>
  <si>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</si>
  <si>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</si>
  <si>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</si>
  <si>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</si>
  <si>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</si>
  <si>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</si>
  <si>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</si>
  <si>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</si>
  <si>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</si>
  <si>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</si>
  <si>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</si>
  <si>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</si>
  <si>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</si>
  <si>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</si>
  <si>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</si>
  <si>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</si>
  <si>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</si>
  <si>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</si>
  <si>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</si>
  <si>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</si>
  <si>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</si>
  <si>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</si>
  <si>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</si>
  <si>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</si>
  <si>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</si>
  <si>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</si>
  <si>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</si>
  <si>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</si>
  <si>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</si>
  <si>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</si>
  <si>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</si>
  <si>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</si>
  <si>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</si>
  <si>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</si>
  <si>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</si>
  <si>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</si>
  <si>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</si>
  <si>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</si>
  <si>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</si>
  <si>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</si>
  <si>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</si>
  <si>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</si>
  <si>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</si>
  <si>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</si>
  <si>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</si>
  <si>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</si>
  <si>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</si>
  <si>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</si>
  <si>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</si>
  <si>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</si>
  <si>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</si>
  <si>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</si>
  <si>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</si>
  <si>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</si>
  <si>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</si>
  <si>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</si>
  <si>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</si>
  <si>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</si>
  <si>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</si>
  <si>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</si>
  <si>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</si>
  <si>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</si>
  <si>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</si>
  <si>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</si>
  <si>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</si>
  <si>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</si>
  <si>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</si>
  <si>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</si>
  <si>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</si>
  <si>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</si>
  <si>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</si>
  <si>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</si>
  <si>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</si>
  <si>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</si>
  <si>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</si>
  <si>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</si>
  <si>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</si>
  <si>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</si>
  <si>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</si>
  <si>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</si>
  <si>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</si>
  <si>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</si>
  <si>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</si>
  <si>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</si>
  <si>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</si>
  <si>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</si>
  <si>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</si>
  <si>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</si>
  <si>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</si>
  <si>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</si>
  <si>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</si>
  <si>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</si>
  <si>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</si>
  <si>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</si>
  <si>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</si>
  <si>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</si>
  <si>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</si>
  <si>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</si>
  <si>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</si>
  <si>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</si>
  <si>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</si>
  <si>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</si>
  <si>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</si>
  <si>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</si>
  <si>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</si>
  <si>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</si>
  <si>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</si>
  <si>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</si>
  <si>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</si>
  <si>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</si>
  <si>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</si>
  <si>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</si>
  <si>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</si>
  <si>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</si>
  <si>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</si>
  <si>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</si>
  <si>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</si>
  <si>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</si>
  <si>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</si>
  <si>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</si>
  <si>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</si>
  <si>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</si>
  <si>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</si>
  <si>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</si>
  <si>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</si>
  <si>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</si>
  <si>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</si>
  <si>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</si>
  <si>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</si>
  <si>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</si>
  <si>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</si>
  <si>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</si>
  <si>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</si>
  <si>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</si>
  <si>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</si>
  <si>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</si>
  <si>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</si>
  <si>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</si>
  <si>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</si>
  <si>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</si>
  <si>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</si>
  <si>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</si>
  <si>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</si>
  <si>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</si>
  <si>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</si>
  <si>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</si>
  <si>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</si>
  <si>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</si>
  <si>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</si>
  <si>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</si>
  <si>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</si>
  <si>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</si>
  <si>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</si>
  <si>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</si>
  <si>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</si>
  <si>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</si>
  <si>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</si>
  <si>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</si>
  <si>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</si>
  <si>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</si>
  <si>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</si>
  <si>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</si>
  <si>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</si>
  <si>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</si>
  <si>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</si>
  <si>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</si>
  <si>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</si>
  <si>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</si>
  <si>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</si>
  <si>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</si>
  <si>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</si>
  <si>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</si>
  <si>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</si>
  <si>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</si>
  <si>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</si>
  <si>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</si>
  <si>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</si>
  <si>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</si>
  <si>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</si>
  <si>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</si>
  <si>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</si>
  <si>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</si>
  <si>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</si>
  <si>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</si>
  <si>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</si>
  <si>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</si>
  <si>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</si>
  <si>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</si>
  <si>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</si>
  <si>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</si>
  <si>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</si>
  <si>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</si>
  <si>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</si>
  <si>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</si>
  <si>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</si>
  <si>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</si>
  <si>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</si>
  <si>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</si>
  <si>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</si>
  <si>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</si>
  <si>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</si>
  <si>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</si>
  <si>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</si>
  <si>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</si>
  <si>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</si>
  <si>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</si>
  <si>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</si>
  <si>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</si>
  <si>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</si>
  <si>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</si>
  <si>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</si>
  <si>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</si>
  <si>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</si>
  <si>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</si>
  <si>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</si>
  <si>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</si>
  <si>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</si>
  <si>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</si>
  <si>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</si>
  <si>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</si>
  <si>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</si>
  <si>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</si>
  <si>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</si>
  <si>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</si>
  <si>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</si>
  <si>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</si>
  <si>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</si>
  <si>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</si>
  <si>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</si>
  <si>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</si>
  <si>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</si>
  <si>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</si>
  <si>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</si>
  <si>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</si>
  <si>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</si>
  <si>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</si>
  <si>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</si>
  <si>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</si>
  <si>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</si>
  <si>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</si>
  <si>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</si>
  <si>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</si>
  <si>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</si>
  <si>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</si>
  <si>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</si>
  <si>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</si>
  <si>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</si>
  <si>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</si>
  <si>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</si>
  <si>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</si>
  <si>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</si>
  <si>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</si>
  <si>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</si>
  <si>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</si>
  <si>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</si>
  <si>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</si>
  <si>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</si>
  <si>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</si>
  <si>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</si>
  <si>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</si>
  <si>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</si>
  <si>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</si>
  <si>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</si>
  <si>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</si>
  <si>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</si>
  <si>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</si>
  <si>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</si>
  <si>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</si>
  <si>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</si>
  <si>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</si>
  <si>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</si>
  <si>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</si>
  <si>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</si>
  <si>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</si>
  <si>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</si>
  <si>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</si>
  <si>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</si>
  <si>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</si>
  <si>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</si>
  <si>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</si>
  <si>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</si>
  <si>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</si>
  <si>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</si>
  <si>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</si>
  <si>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</si>
  <si>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</si>
  <si>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</si>
  <si>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</si>
  <si>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</si>
  <si>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</si>
  <si>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</si>
  <si>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</si>
  <si>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</si>
  <si>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</si>
  <si>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</si>
  <si>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</si>
  <si>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</si>
  <si>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</si>
  <si>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</si>
  <si>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</si>
  <si>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</si>
  <si>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</si>
  <si>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</si>
  <si>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</si>
  <si>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</si>
  <si>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</si>
  <si>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</si>
  <si>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</si>
  <si>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</si>
  <si>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</si>
  <si>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</si>
  <si>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</si>
  <si>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</si>
  <si>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</si>
  <si>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</si>
  <si>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</si>
  <si>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</si>
  <si>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</si>
  <si>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</si>
  <si>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</si>
  <si>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</si>
  <si>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</si>
  <si>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</si>
  <si>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</si>
  <si>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</si>
  <si>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</si>
  <si>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</si>
  <si>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</si>
  <si>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</si>
  <si>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</si>
  <si>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</si>
  <si>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</si>
  <si>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</si>
  <si>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</si>
  <si>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</si>
  <si>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</si>
  <si>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</si>
  <si>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</si>
  <si>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</si>
  <si>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</si>
  <si>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</si>
  <si>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</si>
  <si>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</si>
  <si>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</si>
  <si>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</si>
  <si>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</si>
  <si>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</si>
  <si>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</si>
  <si>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</si>
  <si>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</si>
  <si>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</si>
  <si>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</si>
  <si>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</si>
  <si>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</si>
  <si>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</si>
  <si>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</si>
  <si>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</si>
  <si>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</si>
  <si>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</si>
  <si>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</si>
  <si>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</si>
  <si>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</si>
  <si>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</si>
  <si>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</si>
  <si>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</si>
  <si>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</si>
  <si>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</si>
  <si>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</si>
  <si>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</si>
  <si>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</si>
  <si>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</si>
  <si>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</si>
  <si>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</si>
  <si>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</si>
  <si>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</si>
  <si>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</si>
  <si>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</si>
  <si>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</si>
  <si>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</si>
  <si>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</si>
  <si>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</si>
  <si>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</si>
  <si>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</si>
  <si>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</si>
  <si>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</si>
  <si>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</si>
  <si>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</si>
  <si>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</si>
  <si>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</si>
  <si>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</si>
  <si>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</si>
  <si>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</si>
  <si>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</si>
  <si>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</si>
  <si>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</si>
  <si>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</si>
  <si>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</si>
  <si>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</si>
  <si>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</si>
  <si>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</si>
  <si>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</si>
  <si>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</si>
  <si>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</si>
  <si>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</si>
  <si>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</si>
  <si>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</si>
  <si>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</si>
  <si>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</si>
  <si>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</si>
  <si>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</si>
  <si>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</si>
  <si>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</si>
  <si>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</si>
  <si>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</si>
  <si>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</si>
  <si>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</si>
  <si>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</si>
  <si>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</si>
  <si>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</si>
  <si>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</si>
  <si>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</si>
  <si>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</si>
  <si>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</si>
  <si>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</si>
  <si>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</si>
  <si>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</si>
  <si>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</si>
  <si>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</si>
  <si>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</si>
  <si>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</si>
  <si>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</si>
  <si>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</si>
  <si>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</si>
  <si>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</si>
  <si>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</si>
  <si>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</si>
  <si>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</si>
  <si>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</si>
  <si>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</si>
  <si>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</si>
  <si>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</si>
  <si>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</si>
  <si>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</si>
  <si>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</si>
  <si>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</si>
  <si>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</si>
  <si>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</si>
  <si>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</si>
  <si>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</si>
  <si>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</si>
  <si>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</si>
  <si>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</si>
  <si>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</si>
  <si>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</si>
  <si>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</si>
  <si>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</si>
  <si>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</si>
  <si>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</si>
  <si>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</si>
  <si>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</si>
  <si>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</si>
  <si>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</si>
  <si>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</si>
  <si>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</si>
  <si>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</si>
  <si>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</si>
  <si>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</si>
  <si>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</si>
  <si>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</si>
  <si>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</si>
  <si>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</si>
  <si>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</si>
  <si>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</si>
  <si>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</si>
  <si>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</si>
  <si>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</si>
  <si>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</si>
  <si>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</si>
  <si>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</si>
  <si>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</si>
  <si>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</si>
  <si>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</si>
  <si>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</si>
  <si>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</si>
  <si>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</si>
  <si>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</si>
  <si>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</si>
  <si>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</si>
  <si>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</si>
  <si>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</si>
  <si>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</si>
  <si>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</si>
  <si>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</si>
  <si>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</si>
  <si>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</si>
  <si>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</si>
  <si>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</si>
  <si>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</si>
  <si>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</si>
  <si>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</si>
  <si>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</si>
  <si>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</si>
  <si>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</si>
  <si>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</si>
  <si>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</si>
  <si>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</si>
  <si>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</si>
  <si>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</si>
  <si>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</si>
  <si>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</si>
  <si>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</si>
  <si>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</si>
  <si>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</si>
  <si>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</si>
  <si>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</si>
  <si>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</si>
  <si>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</si>
  <si>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</si>
  <si>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</si>
  <si>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</si>
  <si>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</si>
  <si>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</si>
  <si>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</si>
  <si>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</si>
  <si>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</si>
  <si>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</si>
  <si>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</si>
  <si>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</si>
  <si>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</si>
  <si>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</si>
  <si>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</si>
  <si>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</si>
  <si>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</si>
  <si>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</si>
  <si>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</si>
  <si>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</si>
  <si>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</si>
  <si>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</si>
  <si>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</si>
  <si>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</si>
  <si>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</si>
  <si>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</si>
  <si>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</si>
  <si>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</si>
  <si>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</si>
  <si>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</si>
  <si>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</si>
  <si>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</si>
  <si>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</si>
  <si>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</si>
  <si>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</si>
  <si>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</si>
  <si>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</si>
  <si>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</si>
  <si>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</si>
  <si>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</si>
  <si>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</si>
  <si>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</si>
  <si>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</si>
  <si>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</si>
  <si>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</si>
  <si>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</si>
  <si>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</si>
  <si>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</si>
  <si>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</si>
  <si>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</si>
  <si>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</si>
  <si>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</si>
  <si>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</si>
  <si>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</si>
  <si>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</si>
  <si>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</si>
  <si>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</si>
  <si>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</si>
  <si>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</si>
  <si>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</si>
  <si>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</si>
  <si>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</si>
  <si>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</si>
  <si>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</si>
  <si>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</si>
  <si>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</si>
  <si>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</si>
  <si>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</si>
  <si>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</si>
  <si>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</si>
  <si>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</si>
  <si>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</si>
  <si>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</si>
  <si>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</si>
  <si>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</si>
  <si>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</si>
  <si>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</si>
  <si>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</si>
  <si>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</si>
  <si>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</si>
  <si>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</si>
  <si>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</si>
  <si>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</si>
  <si>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</si>
  <si>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</si>
  <si>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</si>
  <si>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</si>
  <si>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</si>
  <si>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</si>
  <si>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</si>
  <si>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</si>
  <si>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</si>
  <si>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</si>
  <si>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</si>
  <si>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</si>
  <si>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</si>
  <si>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</si>
  <si>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</si>
  <si>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</si>
  <si>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</si>
  <si>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</si>
  <si>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</si>
  <si>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</si>
  <si>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</si>
  <si>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</si>
  <si>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</si>
  <si>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</si>
  <si>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</si>
  <si>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</si>
  <si>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</si>
  <si>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</si>
  <si>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</si>
  <si>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</si>
  <si>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</si>
  <si>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</si>
  <si>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</si>
  <si>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</si>
  <si>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</si>
  <si>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</si>
  <si>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</si>
  <si>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</si>
  <si>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</si>
  <si>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</si>
  <si>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</si>
  <si>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</si>
  <si>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</si>
  <si>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</si>
  <si>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</si>
  <si>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</si>
  <si>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</si>
  <si>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</si>
  <si>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</si>
  <si>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</si>
  <si>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</si>
  <si>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</si>
  <si>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</si>
  <si>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</si>
  <si>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</si>
  <si>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</si>
  <si>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</si>
  <si>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</si>
  <si>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</si>
  <si>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</si>
  <si>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</si>
  <si>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</si>
  <si>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</si>
  <si>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</si>
  <si>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</si>
  <si>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</si>
  <si>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</si>
  <si>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</si>
  <si>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</si>
  <si>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</si>
  <si>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</si>
  <si>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</si>
  <si>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</si>
  <si>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</si>
  <si>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</si>
  <si>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</si>
  <si>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</si>
  <si>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</si>
  <si>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</si>
  <si>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</si>
  <si>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</si>
  <si>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</si>
  <si>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</si>
  <si>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</si>
  <si>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</si>
  <si>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</si>
  <si>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</si>
  <si>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</si>
  <si>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</si>
  <si>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</si>
  <si>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</si>
  <si>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</si>
  <si>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</si>
  <si>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</si>
  <si>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</si>
  <si>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</si>
  <si>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</si>
  <si>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</si>
  <si>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</si>
  <si>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</si>
  <si>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</si>
  <si>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</si>
  <si>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</si>
  <si>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</si>
  <si>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</si>
  <si>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</si>
  <si>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</si>
  <si>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</si>
  <si>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</si>
  <si>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</si>
  <si>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</si>
  <si>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</si>
  <si>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</si>
  <si>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</si>
  <si>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</si>
  <si>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</si>
  <si>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</si>
  <si>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</si>
  <si>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</si>
  <si>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</si>
  <si>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</si>
  <si>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</si>
  <si>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</si>
  <si>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</si>
  <si>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</si>
  <si>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</si>
  <si>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</si>
  <si>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</si>
  <si>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</si>
  <si>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</si>
  <si>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</si>
  <si>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</si>
  <si>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</si>
  <si>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</si>
  <si>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</si>
  <si>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</si>
  <si>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</si>
  <si>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</si>
  <si>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</si>
  <si>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</si>
  <si>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</si>
  <si>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</si>
  <si>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</si>
  <si>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</si>
  <si>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</si>
  <si>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</si>
  <si>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</si>
  <si>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</si>
  <si>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</si>
  <si>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</si>
  <si>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</si>
  <si>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</si>
  <si>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</si>
  <si>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</si>
  <si>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</si>
  <si>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</si>
  <si>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</si>
  <si>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</si>
  <si>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</si>
  <si>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</si>
  <si>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</si>
  <si>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</si>
  <si>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</si>
  <si>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</si>
  <si>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</si>
  <si>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</si>
  <si>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</si>
  <si>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</si>
  <si>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</si>
  <si>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</si>
  <si>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</si>
  <si>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</si>
  <si>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</si>
  <si>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</si>
  <si>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</si>
  <si>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</si>
  <si>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</si>
  <si>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</si>
  <si>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</si>
  <si>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</si>
  <si>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</si>
  <si>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</si>
  <si>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</si>
  <si>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</si>
  <si>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</si>
  <si>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</si>
  <si>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</si>
  <si>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</si>
  <si>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</si>
  <si>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</si>
  <si>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</si>
  <si>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</si>
  <si>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</si>
  <si>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</si>
  <si>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</si>
  <si>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</si>
  <si>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</si>
  <si>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</si>
  <si>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</si>
  <si>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</si>
  <si>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</si>
  <si>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</si>
  <si>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</si>
  <si>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</si>
  <si>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</si>
  <si>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</si>
  <si>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</si>
  <si>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</si>
  <si>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</si>
  <si>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</si>
  <si>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</si>
  <si>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</si>
  <si>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</si>
  <si>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</si>
  <si>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</si>
  <si>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</si>
  <si>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</si>
  <si>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</si>
  <si>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</si>
  <si>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</si>
  <si>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</si>
  <si>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</si>
  <si>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</si>
  <si>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</si>
  <si>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</si>
  <si>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</si>
  <si>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</si>
  <si>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</si>
  <si>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</si>
  <si>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</si>
  <si>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</si>
  <si>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</si>
  <si>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</si>
  <si>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</si>
  <si>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</si>
  <si>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</si>
  <si>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</si>
  <si>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</si>
  <si>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</si>
  <si>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</si>
  <si>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</si>
  <si>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</si>
  <si>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</si>
  <si>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</si>
  <si>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</si>
  <si>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</si>
  <si>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</si>
  <si>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</si>
  <si>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</si>
  <si>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</si>
  <si>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</si>
  <si>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</si>
  <si>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</si>
  <si>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</si>
  <si>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</si>
  <si>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</si>
  <si>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</si>
  <si>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</si>
  <si>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</si>
  <si>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</si>
  <si>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</si>
  <si>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</si>
  <si>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</si>
  <si>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</si>
  <si>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</si>
  <si>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</si>
  <si>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</si>
  <si>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</si>
  <si>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</si>
  <si>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</si>
  <si>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</si>
  <si>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</si>
  <si>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</si>
  <si>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</si>
  <si>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</si>
  <si>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</si>
  <si>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</si>
  <si>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</si>
  <si>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</si>
  <si>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</si>
  <si>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</si>
  <si>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</si>
  <si>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</si>
  <si>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</si>
  <si>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</si>
  <si>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</si>
  <si>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</si>
  <si>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</si>
  <si>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</si>
  <si>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</si>
  <si>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</si>
  <si>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</si>
  <si>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</si>
  <si>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</si>
  <si>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</si>
  <si>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</si>
  <si>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</si>
  <si>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</si>
  <si>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</si>
  <si>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</si>
  <si>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</si>
  <si>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</si>
  <si>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</si>
  <si>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</si>
  <si>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</si>
  <si>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</si>
  <si>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</si>
  <si>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</si>
  <si>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</si>
  <si>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</si>
  <si>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</si>
  <si>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</si>
  <si>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</si>
  <si>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</si>
  <si>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</si>
  <si>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</si>
  <si>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</si>
  <si>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</si>
  <si>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</si>
  <si>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</si>
  <si>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</si>
  <si>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</si>
  <si>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</si>
  <si>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</si>
  <si>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</si>
  <si>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</si>
  <si>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</si>
  <si>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</si>
  <si>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</si>
  <si>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</si>
  <si>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</si>
  <si>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</si>
  <si>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</si>
  <si>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</si>
  <si>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</si>
  <si>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</si>
  <si>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</si>
  <si>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</si>
  <si>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</si>
  <si>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</si>
  <si>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</si>
  <si>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</si>
  <si>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</si>
  <si>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</si>
  <si>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</si>
  <si>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</si>
  <si>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</si>
  <si>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</si>
  <si>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</si>
  <si>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</si>
  <si>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</si>
  <si>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</si>
  <si>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</si>
  <si>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</si>
  <si>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</si>
  <si>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</si>
  <si>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</si>
  <si>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</si>
  <si>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</si>
  <si>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</si>
  <si>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</si>
  <si>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</si>
  <si>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</si>
  <si>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</si>
  <si>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</si>
  <si>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</si>
  <si>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</si>
  <si>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</si>
  <si>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</si>
  <si>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</si>
  <si>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</si>
  <si>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</si>
  <si>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</si>
  <si>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</si>
  <si>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</si>
  <si>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</si>
  <si>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</si>
  <si>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</si>
  <si>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</si>
  <si>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</si>
  <si>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</si>
  <si>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</si>
  <si>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</si>
  <si>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</si>
  <si>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</si>
  <si>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</si>
  <si>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</si>
  <si>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</si>
  <si>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</si>
  <si>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</si>
  <si>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</si>
  <si>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</si>
  <si>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</si>
  <si>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</si>
  <si>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</si>
  <si>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</si>
  <si>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</si>
  <si>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</si>
  <si>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</si>
  <si>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</si>
  <si>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</si>
  <si>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</si>
  <si>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</si>
  <si>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</si>
  <si>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</si>
  <si>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</si>
  <si>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</si>
  <si>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</si>
  <si>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</si>
  <si>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</si>
  <si>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</si>
  <si>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</si>
  <si>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</si>
  <si>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</si>
  <si>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</si>
  <si>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</si>
  <si>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</si>
  <si>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</si>
  <si>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</si>
  <si>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</si>
  <si>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</si>
  <si>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</si>
  <si>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</si>
  <si>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</si>
  <si>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</si>
  <si>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</si>
  <si>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</si>
  <si>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</si>
  <si>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</si>
  <si>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</si>
  <si>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</si>
  <si>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</si>
  <si>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</si>
  <si>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</si>
  <si>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</si>
  <si>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</si>
  <si>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</si>
  <si>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</si>
  <si>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</si>
  <si>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</si>
  <si>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</si>
  <si>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</si>
  <si>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</si>
  <si>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</si>
  <si>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</si>
  <si>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</si>
  <si>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</si>
  <si>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</si>
  <si>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</si>
  <si>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</si>
  <si>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</si>
  <si>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</si>
  <si>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</si>
  <si>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</si>
  <si>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</si>
  <si>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</si>
  <si>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</si>
  <si>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</si>
  <si>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</si>
  <si>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</si>
  <si>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</si>
  <si>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</si>
  <si>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</si>
  <si>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</si>
  <si>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</si>
  <si>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</si>
  <si>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</si>
  <si>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</si>
  <si>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</si>
  <si>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</si>
  <si>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</si>
  <si>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</si>
  <si>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</si>
  <si>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</si>
  <si>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</si>
  <si>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</si>
  <si>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</si>
  <si>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</si>
  <si>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</si>
  <si>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</si>
  <si>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</si>
  <si>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</si>
  <si>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</si>
  <si>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</si>
  <si>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</si>
  <si>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</si>
  <si>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</si>
  <si>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</si>
  <si>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</si>
  <si>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</si>
  <si>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</si>
  <si>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</si>
  <si>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</si>
  <si>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</si>
  <si>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</si>
  <si>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</si>
  <si>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</si>
  <si>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</si>
  <si>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</si>
  <si>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</si>
  <si>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</si>
  <si>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</si>
  <si>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</si>
  <si>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</si>
  <si>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</si>
  <si>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</si>
  <si>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</si>
  <si>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</si>
  <si>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</si>
  <si>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</si>
  <si>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</si>
  <si>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</si>
  <si>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</si>
  <si>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</si>
  <si>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</si>
  <si>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</si>
  <si>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</si>
  <si>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</si>
  <si>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</si>
  <si>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</si>
  <si>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</si>
  <si>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</si>
  <si>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</si>
  <si>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</si>
  <si>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</si>
  <si>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</si>
  <si>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</si>
  <si>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</si>
  <si>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</si>
  <si>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</si>
  <si>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</si>
  <si>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</si>
  <si>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</si>
  <si>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</si>
  <si>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</si>
  <si>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</si>
  <si>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</si>
  <si>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</si>
  <si>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</si>
  <si>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</si>
  <si>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</si>
  <si>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</si>
  <si>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</si>
  <si>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</si>
  <si>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</si>
  <si>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</si>
  <si>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</si>
  <si>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</si>
  <si>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</si>
  <si>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</si>
  <si>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</si>
  <si>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</si>
  <si>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</si>
  <si>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</si>
  <si>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</si>
  <si>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</si>
  <si>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</si>
  <si>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</si>
  <si>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</si>
  <si>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</si>
  <si>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</si>
  <si>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</si>
  <si>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</si>
  <si>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</si>
  <si>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</si>
  <si>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</si>
  <si>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</si>
  <si>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</si>
  <si>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</si>
  <si>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</si>
  <si>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</si>
  <si>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</si>
  <si>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</si>
  <si>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</si>
  <si>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</si>
  <si>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</si>
  <si>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</si>
  <si>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</si>
  <si>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</si>
  <si>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</si>
  <si>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</si>
  <si>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</si>
  <si>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</si>
  <si>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</si>
  <si>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</si>
  <si>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</si>
  <si>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</si>
  <si>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</si>
  <si>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</si>
  <si>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</si>
  <si>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</si>
  <si>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</si>
  <si>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</si>
  <si>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</si>
  <si>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</si>
  <si>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</si>
  <si>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</si>
  <si>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</si>
  <si>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</si>
  <si>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</si>
  <si>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</si>
  <si>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</si>
  <si>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</si>
  <si>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</si>
  <si>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</si>
  <si>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</si>
  <si>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</si>
  <si>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</si>
  <si>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</si>
  <si>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</si>
  <si>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</si>
  <si>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</si>
  <si>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</si>
  <si>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</si>
  <si>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</si>
  <si>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</si>
  <si>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</si>
  <si>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</si>
  <si>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</si>
  <si>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</si>
  <si>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</si>
  <si>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</si>
  <si>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</si>
  <si>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</si>
  <si>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</si>
  <si>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</si>
  <si>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</si>
  <si>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</si>
  <si>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</si>
  <si>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</si>
  <si>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</si>
  <si>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</si>
  <si>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</si>
  <si>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</si>
  <si>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</si>
  <si>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</si>
  <si>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</si>
  <si>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</si>
  <si>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</si>
  <si>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</si>
  <si>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</si>
  <si>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</si>
  <si>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</si>
  <si>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</si>
  <si>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</si>
  <si>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</si>
  <si>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</si>
  <si>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</si>
  <si>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</si>
  <si>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</si>
  <si>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</si>
  <si>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</si>
  <si>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</si>
  <si>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</si>
  <si>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</si>
  <si>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</si>
  <si>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</si>
  <si>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</si>
  <si>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</si>
  <si>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</si>
  <si>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</si>
  <si>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</si>
  <si>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</si>
  <si>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</si>
  <si>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</si>
  <si>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</si>
  <si>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</si>
  <si>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</si>
  <si>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</si>
  <si>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</si>
  <si>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</si>
  <si>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</si>
  <si>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</si>
  <si>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</si>
  <si>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</si>
  <si>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</si>
  <si>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</si>
  <si>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</si>
  <si>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</si>
  <si>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</si>
  <si>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</si>
  <si>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</si>
  <si>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</si>
  <si>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</si>
  <si>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</si>
  <si>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</si>
  <si>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</si>
  <si>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</si>
  <si>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</si>
  <si>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</si>
  <si>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</si>
  <si>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</si>
  <si>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</si>
  <si>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</si>
  <si>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</si>
  <si>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</si>
  <si>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</si>
  <si>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</si>
  <si>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</si>
  <si>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</si>
  <si>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</si>
  <si>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</si>
  <si>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</si>
  <si>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</si>
  <si>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</si>
  <si>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</si>
  <si>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</si>
  <si>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</si>
  <si>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</si>
  <si>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</si>
  <si>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</si>
  <si>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</si>
  <si>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</si>
  <si>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</si>
  <si>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</si>
  <si>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</si>
  <si>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</si>
  <si>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</si>
  <si>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</si>
  <si>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</si>
  <si>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</si>
  <si>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</si>
  <si>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</si>
  <si>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</si>
  <si>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</si>
  <si>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</si>
  <si>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</si>
  <si>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</si>
  <si>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</si>
  <si>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</si>
  <si>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</si>
  <si>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</si>
  <si>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</si>
  <si>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</si>
  <si>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</si>
  <si>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</si>
  <si>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</si>
  <si>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</si>
  <si>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</si>
  <si>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</si>
  <si>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</si>
  <si>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</si>
  <si>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</si>
  <si>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</si>
  <si>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</si>
  <si>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</si>
  <si>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</si>
  <si>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</si>
  <si>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</si>
  <si>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</si>
  <si>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</si>
  <si>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</si>
  <si>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</si>
  <si>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</si>
  <si>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</si>
  <si>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</si>
  <si>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</si>
  <si>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</si>
  <si>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</si>
  <si>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</si>
  <si>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</si>
  <si>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</si>
  <si>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</si>
  <si>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</si>
  <si>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</si>
  <si>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</si>
  <si>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</si>
  <si>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</si>
  <si>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</si>
  <si>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</si>
  <si>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</si>
  <si>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</si>
  <si>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</si>
  <si>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</si>
  <si>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</si>
  <si>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</si>
  <si>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</si>
  <si>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</si>
  <si>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</si>
  <si>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</si>
  <si>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</si>
  <si>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</si>
  <si>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</si>
  <si>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</si>
  <si>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</si>
  <si>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</si>
  <si>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</si>
  <si>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</si>
  <si>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</si>
  <si>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</si>
  <si>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</si>
  <si>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</si>
  <si>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</si>
  <si>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</si>
  <si>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</si>
  <si>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</si>
  <si>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</si>
  <si>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</si>
  <si>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</si>
  <si>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</si>
  <si>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</si>
  <si>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</si>
  <si>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</si>
  <si>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</si>
  <si>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</si>
  <si>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</si>
  <si>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</si>
  <si>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</si>
  <si>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</si>
  <si>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</si>
  <si>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</si>
  <si>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</si>
  <si>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</si>
  <si>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</si>
  <si>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</si>
  <si>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</si>
  <si>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</si>
  <si>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</si>
  <si>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</si>
  <si>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</si>
  <si>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</si>
  <si>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</si>
  <si>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</si>
  <si>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</si>
  <si>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</si>
  <si>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</si>
  <si>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</si>
  <si>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</si>
  <si>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</si>
  <si>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</si>
  <si>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</si>
  <si>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</si>
  <si>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</si>
  <si>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</si>
  <si>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</si>
  <si>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</si>
  <si>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</si>
  <si>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</si>
  <si>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</si>
  <si>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</si>
  <si>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</si>
  <si>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</si>
  <si>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</si>
  <si>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</si>
  <si>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</si>
  <si>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</si>
  <si>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</si>
  <si>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</si>
  <si>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</si>
  <si>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</si>
  <si>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</si>
  <si>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</si>
  <si>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</si>
  <si>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</si>
  <si>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</si>
  <si>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</si>
  <si>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</si>
  <si>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</si>
  <si>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</si>
  <si>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</si>
  <si>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</si>
  <si>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</si>
  <si>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</si>
  <si>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</si>
  <si>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</si>
  <si>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</si>
  <si>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</si>
  <si>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</si>
  <si>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</si>
  <si>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</si>
  <si>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</si>
  <si>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</si>
  <si>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</si>
  <si>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</si>
  <si>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</si>
  <si>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</si>
  <si>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</si>
  <si>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</si>
  <si>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</si>
  <si>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</si>
  <si>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</si>
  <si>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</si>
  <si>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</si>
  <si>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</si>
  <si>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</si>
  <si>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</si>
  <si>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</si>
  <si>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</si>
  <si>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</si>
  <si>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</si>
  <si>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</si>
  <si>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</si>
  <si>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</si>
  <si>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</si>
  <si>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</si>
  <si>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</si>
  <si>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</si>
  <si>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</si>
  <si>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</si>
  <si>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</si>
  <si>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</si>
  <si>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</si>
  <si>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</si>
  <si>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</si>
  <si>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</si>
  <si>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</si>
  <si>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</si>
  <si>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</si>
  <si>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</si>
  <si>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</si>
  <si>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</si>
  <si>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</si>
  <si>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</si>
  <si>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</si>
  <si>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</si>
  <si>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</si>
  <si>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</si>
  <si>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</si>
  <si>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</si>
  <si>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</si>
  <si>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</si>
  <si>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</si>
  <si>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</si>
  <si>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</si>
  <si>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</si>
  <si>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</si>
  <si>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</si>
  <si>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</si>
  <si>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</si>
  <si>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</si>
  <si>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</si>
  <si>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</si>
  <si>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</si>
  <si>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</si>
  <si>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</si>
  <si>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</si>
  <si>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</si>
  <si>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</si>
  <si>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</si>
  <si>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</si>
  <si>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</si>
  <si>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</si>
  <si>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</si>
  <si>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</si>
  <si>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</si>
  <si>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</si>
  <si>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</si>
  <si>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</si>
  <si>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</si>
  <si>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</si>
  <si>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</si>
  <si>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</si>
  <si>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</si>
  <si>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</si>
  <si>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</si>
  <si>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</si>
  <si>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</si>
  <si>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</si>
  <si>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</si>
  <si>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</si>
  <si>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</si>
  <si>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</si>
  <si>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</si>
  <si>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</si>
  <si>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</si>
  <si>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</si>
  <si>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</si>
  <si>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</si>
  <si>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</si>
  <si>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</si>
  <si>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</si>
  <si>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</si>
  <si>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</si>
  <si>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</si>
  <si>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</si>
  <si>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</si>
  <si>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</si>
  <si>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</si>
  <si>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</si>
  <si>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</si>
  <si>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</si>
  <si>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</si>
  <si>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</si>
  <si>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</si>
  <si>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</si>
  <si>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</si>
  <si>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</si>
  <si>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</si>
  <si>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</si>
  <si>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</si>
  <si>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</si>
  <si>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</si>
  <si>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</si>
  <si>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</si>
  <si>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</si>
  <si>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</si>
  <si>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</si>
  <si>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</si>
  <si>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</si>
  <si>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</si>
  <si>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</si>
  <si>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</si>
  <si>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</si>
  <si>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</si>
  <si>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</si>
  <si>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</si>
  <si>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</si>
  <si>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</si>
  <si>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</si>
  <si>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</si>
  <si>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</si>
  <si>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</si>
  <si>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</si>
  <si>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</si>
  <si>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</si>
  <si>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</si>
  <si>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</si>
  <si>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</si>
  <si>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</si>
  <si>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</si>
  <si>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</si>
  <si>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</si>
  <si>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</si>
  <si>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</si>
  <si>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</si>
  <si>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</si>
  <si>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</si>
  <si>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</si>
  <si>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</si>
  <si>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</si>
  <si>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</si>
  <si>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</si>
  <si>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</si>
  <si>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</si>
  <si>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</si>
  <si>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</si>
  <si>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</si>
  <si>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</si>
  <si>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</si>
  <si>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</si>
  <si>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</si>
  <si>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</si>
  <si>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</si>
  <si>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</si>
  <si>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</si>
  <si>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</si>
  <si>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</si>
  <si>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</si>
  <si>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</si>
  <si>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</si>
  <si>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</si>
  <si>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</si>
  <si>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</si>
  <si>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</si>
  <si>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</si>
  <si>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</si>
  <si>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</si>
  <si>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</si>
  <si>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</si>
  <si>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</si>
  <si>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</si>
  <si>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</si>
  <si>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</si>
  <si>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</si>
  <si>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</si>
  <si>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</si>
  <si>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</si>
  <si>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</si>
  <si>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</si>
  <si>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</si>
  <si>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</si>
  <si>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</si>
  <si>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</si>
  <si>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</si>
  <si>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</si>
  <si>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</si>
  <si>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</si>
  <si>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</si>
  <si>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</si>
  <si>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</si>
  <si>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</si>
  <si>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</si>
  <si>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</si>
  <si>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</si>
  <si>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</si>
  <si>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</si>
  <si>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</si>
  <si>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</si>
  <si>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</si>
  <si>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</si>
  <si>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</si>
  <si>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</si>
  <si>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</si>
  <si>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</si>
  <si>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</si>
  <si>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</si>
  <si>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</si>
  <si>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</si>
  <si>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</si>
  <si>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</si>
  <si>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</si>
  <si>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</si>
  <si>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</si>
  <si>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</si>
  <si>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</si>
  <si>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</si>
  <si>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</si>
  <si>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</si>
  <si>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</si>
  <si>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</si>
  <si>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</si>
  <si>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</si>
  <si>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</si>
  <si>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</si>
  <si>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</si>
  <si>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</si>
  <si>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</si>
  <si>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</si>
  <si>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</si>
  <si>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</si>
  <si>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</si>
  <si>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</si>
  <si>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</si>
  <si>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</si>
  <si>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</si>
  <si>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</si>
  <si>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</si>
  <si>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</si>
  <si>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</si>
  <si>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</si>
  <si>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</si>
  <si>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</si>
  <si>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</si>
  <si>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</si>
  <si>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</si>
  <si>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</si>
  <si>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</si>
  <si>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</si>
  <si>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</si>
  <si>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</si>
  <si>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</si>
  <si>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</si>
  <si>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</si>
  <si>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</si>
  <si>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</si>
  <si>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</si>
  <si>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</si>
  <si>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</si>
  <si>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</si>
  <si>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</si>
  <si>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</si>
  <si>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</si>
  <si>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</si>
  <si>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</si>
  <si>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</si>
  <si>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</si>
  <si>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</si>
  <si>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</si>
  <si>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</si>
  <si>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</si>
  <si>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</si>
  <si>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</si>
  <si>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</si>
  <si>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</si>
  <si>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</si>
  <si>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</si>
  <si>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</si>
  <si>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</si>
  <si>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</si>
  <si>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</si>
  <si>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</si>
  <si>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</si>
  <si>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</si>
  <si>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</si>
  <si>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</si>
  <si>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</si>
  <si>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</si>
  <si>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</si>
  <si>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</si>
  <si>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</si>
  <si>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</si>
  <si>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</si>
  <si>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</si>
  <si>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</si>
  <si>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</si>
  <si>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</si>
  <si>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</si>
  <si>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</si>
  <si>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</si>
  <si>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</si>
  <si>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</si>
  <si>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</si>
  <si>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</si>
  <si>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</si>
  <si>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</si>
  <si>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</si>
  <si>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</si>
  <si>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</si>
  <si>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</si>
  <si>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</si>
  <si>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</si>
  <si>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</si>
  <si>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</si>
  <si>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</si>
  <si>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</si>
  <si>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</si>
  <si>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</si>
  <si>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</si>
  <si>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</si>
  <si>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</si>
  <si>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</si>
  <si>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</si>
  <si>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</si>
  <si>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</si>
  <si>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</si>
  <si>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</si>
  <si>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</si>
  <si>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</si>
  <si>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</si>
  <si>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</si>
  <si>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</si>
  <si>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</si>
  <si>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</si>
  <si>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</si>
  <si>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</si>
  <si>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</si>
  <si>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</si>
  <si>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</si>
  <si>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</si>
  <si>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</si>
  <si>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</si>
  <si>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</si>
  <si>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</si>
  <si>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</si>
  <si>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</si>
  <si>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</si>
  <si>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</si>
  <si>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</si>
  <si>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</si>
  <si>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</si>
  <si>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</si>
  <si>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</si>
  <si>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</si>
  <si>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</si>
  <si>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</si>
  <si>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</si>
  <si>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</si>
  <si>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</si>
  <si>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</si>
  <si>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</si>
  <si>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</si>
  <si>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</si>
  <si>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</si>
  <si>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</si>
  <si>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</si>
  <si>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</si>
  <si>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</si>
  <si>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</si>
  <si>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</si>
  <si>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</si>
  <si>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</si>
  <si>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</si>
  <si>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</si>
  <si>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</si>
  <si>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</si>
  <si>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</si>
  <si>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</si>
  <si>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</si>
  <si>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</si>
  <si>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</si>
  <si>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</si>
  <si>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</si>
  <si>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</si>
  <si>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</si>
  <si>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</si>
  <si>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</si>
  <si>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</si>
  <si>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</si>
  <si>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</si>
  <si>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</si>
  <si>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</si>
  <si>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</si>
  <si>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</si>
  <si>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</si>
  <si>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</si>
  <si>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</si>
  <si>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</si>
  <si>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</si>
  <si>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</si>
  <si>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</si>
  <si>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</si>
  <si>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</si>
  <si>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</si>
  <si>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</si>
  <si>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</si>
  <si>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</si>
  <si>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</si>
  <si>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</si>
  <si>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</si>
  <si>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</si>
  <si>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</si>
  <si>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</si>
  <si>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</si>
  <si>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</si>
  <si>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</si>
  <si>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</si>
  <si>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</si>
  <si>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</si>
  <si>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</si>
  <si>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</si>
  <si>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</si>
  <si>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</si>
  <si>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</si>
  <si>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</si>
  <si>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</si>
  <si>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</si>
  <si>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</si>
  <si>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</si>
  <si>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</si>
  <si>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</si>
  <si>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</si>
  <si>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</si>
  <si>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</si>
  <si>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</si>
  <si>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</si>
  <si>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</si>
  <si>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</si>
  <si>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</si>
  <si>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</si>
  <si>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</si>
  <si>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</si>
  <si>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</si>
  <si>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</si>
  <si>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</si>
  <si>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</si>
  <si>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</si>
  <si>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</si>
  <si>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</si>
  <si>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</si>
  <si>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</si>
  <si>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</si>
  <si>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</si>
  <si>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</si>
  <si>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</si>
  <si>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</si>
  <si>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</si>
  <si>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</si>
  <si>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</si>
  <si>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</si>
  <si>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</si>
  <si>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</si>
  <si>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</si>
  <si>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</si>
  <si>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</si>
  <si>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</si>
  <si>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</si>
  <si>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</si>
  <si>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</si>
  <si>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</si>
  <si>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</si>
  <si>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</si>
  <si>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</si>
  <si>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</si>
  <si>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</si>
  <si>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</si>
  <si>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</si>
  <si>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</si>
  <si>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</si>
  <si>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</si>
  <si>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</si>
  <si>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</si>
  <si>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</si>
  <si>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</si>
  <si>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</si>
  <si>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</si>
  <si>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</si>
  <si>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</si>
  <si>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</si>
  <si>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</si>
  <si>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</si>
  <si>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</si>
  <si>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</si>
  <si>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</si>
  <si>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</si>
  <si>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</si>
  <si>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</si>
  <si>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</si>
  <si>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</si>
  <si>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</si>
  <si>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</si>
  <si>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</si>
  <si>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</si>
  <si>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</si>
  <si>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</si>
  <si>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</si>
  <si>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</si>
  <si>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</si>
  <si>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</si>
  <si>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</si>
  <si>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</si>
  <si>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</si>
  <si>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</si>
  <si>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</si>
  <si>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</si>
  <si>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</si>
  <si>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</si>
  <si>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</si>
  <si>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</si>
  <si>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</si>
  <si>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</si>
  <si>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</si>
  <si>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</si>
  <si>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</si>
  <si>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</si>
  <si>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</si>
  <si>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</si>
  <si>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</si>
  <si>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</si>
  <si>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</si>
  <si>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</si>
  <si>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</si>
  <si>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</si>
  <si>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</si>
  <si>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</si>
  <si>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</si>
  <si>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</si>
  <si>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</si>
  <si>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</si>
  <si>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</si>
  <si>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</si>
  <si>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</si>
  <si>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</si>
  <si>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</si>
  <si>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</si>
  <si>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</si>
  <si>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</si>
  <si>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</si>
  <si>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</si>
  <si>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</si>
  <si>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</si>
  <si>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</si>
  <si>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</si>
  <si>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</si>
  <si>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</si>
  <si>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</si>
  <si>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</si>
  <si>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</si>
  <si>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</si>
  <si>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</si>
  <si>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</si>
  <si>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</si>
  <si>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</si>
  <si>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</si>
  <si>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</si>
  <si>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</si>
  <si>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</si>
  <si>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</si>
  <si>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</si>
  <si>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</si>
  <si>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</si>
  <si>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</si>
  <si>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</si>
  <si>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</si>
  <si>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</si>
  <si>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</si>
  <si>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</si>
  <si>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</si>
  <si>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</si>
  <si>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</si>
  <si>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</si>
  <si>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</si>
  <si>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</si>
  <si>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</si>
  <si>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</si>
  <si>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</si>
  <si>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</si>
  <si>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</si>
  <si>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</si>
  <si>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</si>
  <si>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</si>
  <si>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</si>
  <si>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</si>
  <si>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</si>
  <si>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</si>
  <si>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</si>
  <si>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</si>
  <si>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</si>
  <si>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</si>
  <si>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</si>
  <si>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</si>
  <si>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</si>
  <si>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</si>
  <si>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</si>
  <si>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</si>
  <si>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</si>
  <si>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</si>
  <si>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</si>
  <si>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</si>
  <si>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</si>
  <si>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</si>
  <si>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</si>
  <si>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</si>
  <si>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</si>
  <si>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</si>
  <si>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</si>
  <si>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</si>
  <si>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</si>
  <si>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</si>
  <si>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</si>
  <si>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</si>
  <si>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</si>
  <si>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</si>
  <si>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</si>
  <si>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</si>
  <si>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</si>
  <si>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</si>
  <si>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</si>
  <si>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</si>
  <si>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</si>
  <si>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</si>
  <si>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</si>
  <si>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</si>
  <si>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</si>
  <si>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</si>
  <si>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</si>
  <si>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</si>
  <si>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</si>
  <si>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</si>
  <si>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</si>
  <si>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</si>
  <si>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</si>
  <si>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</si>
  <si>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</si>
  <si>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</si>
  <si>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</si>
  <si>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</si>
  <si>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</si>
  <si>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</si>
  <si>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</si>
  <si>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</si>
  <si>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</si>
  <si>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</si>
  <si>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</si>
  <si>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</si>
  <si>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</si>
  <si>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</si>
  <si>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</si>
  <si>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</si>
  <si>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</si>
  <si>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</si>
  <si>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</si>
  <si>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</si>
  <si>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</si>
  <si>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</si>
  <si>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</si>
  <si>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</si>
  <si>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</si>
  <si>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</si>
  <si>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</si>
  <si>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</si>
  <si>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</si>
  <si>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</si>
  <si>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</si>
  <si>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</si>
  <si>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</si>
  <si>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</si>
  <si>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</si>
  <si>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</si>
  <si>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</si>
  <si>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</si>
  <si>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</si>
  <si>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</si>
  <si>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</si>
  <si>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</si>
  <si>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</si>
  <si>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</si>
  <si>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</si>
  <si>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</si>
  <si>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</si>
  <si>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</si>
  <si>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</si>
  <si>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</si>
  <si>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</si>
  <si>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</si>
  <si>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</si>
  <si>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</si>
  <si>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</si>
  <si>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</si>
  <si>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</si>
  <si>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</si>
  <si>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</si>
  <si>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</si>
  <si>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</si>
  <si>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</si>
  <si>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</si>
  <si>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</si>
  <si>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</si>
  <si>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</si>
  <si>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</si>
  <si>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</si>
  <si>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</si>
  <si>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</si>
  <si>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</si>
  <si>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</si>
  <si>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</si>
  <si>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</si>
  <si>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</si>
  <si>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</si>
  <si>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</si>
  <si>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</si>
  <si>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</si>
  <si>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</si>
  <si>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</si>
  <si>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</si>
  <si>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</si>
  <si>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</si>
  <si>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</si>
  <si>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</si>
  <si>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</si>
  <si>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</si>
  <si>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</si>
  <si>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</si>
  <si>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</si>
  <si>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</si>
  <si>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</si>
  <si>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</si>
  <si>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</si>
  <si>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</si>
  <si>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</si>
  <si>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</si>
  <si>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</si>
  <si>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</si>
  <si>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</si>
  <si>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</si>
  <si>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</si>
  <si>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</si>
  <si>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</si>
  <si>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</si>
  <si>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</si>
  <si>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</si>
  <si>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</si>
  <si>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</si>
  <si>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</si>
  <si>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</si>
  <si>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</si>
  <si>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</si>
  <si>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</si>
  <si>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</si>
  <si>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</si>
  <si>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</si>
  <si>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</si>
  <si>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</si>
  <si>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</si>
  <si>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</si>
  <si>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</si>
  <si>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</si>
  <si>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</si>
  <si>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</si>
  <si>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</si>
  <si>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</si>
  <si>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</si>
  <si>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</si>
  <si>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</si>
  <si>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</si>
  <si>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</si>
  <si>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</si>
  <si>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</si>
  <si>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</si>
  <si>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</si>
  <si>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</si>
  <si>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</si>
  <si>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</si>
  <si>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</si>
  <si>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</si>
  <si>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</si>
  <si>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</si>
  <si>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</si>
  <si>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</si>
  <si>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</si>
  <si>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</si>
  <si>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</si>
  <si>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</si>
  <si>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</si>
  <si>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</si>
  <si>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</si>
  <si>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</si>
  <si>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</si>
  <si>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</si>
  <si>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</si>
  <si>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</si>
  <si>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</si>
  <si>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</si>
  <si>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</si>
  <si>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</si>
  <si>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</si>
  <si>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</si>
  <si>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</si>
  <si>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</si>
  <si>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</si>
  <si>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</si>
  <si>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</si>
  <si>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</si>
  <si>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</si>
  <si>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</si>
  <si>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</si>
  <si>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</si>
  <si>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</si>
  <si>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</si>
  <si>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</si>
  <si>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</si>
  <si>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</si>
  <si>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</si>
  <si>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</si>
  <si>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</si>
  <si>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</si>
  <si>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</si>
  <si>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</si>
  <si>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</si>
  <si>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</si>
  <si>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</si>
  <si>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</si>
  <si>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</si>
  <si>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</si>
  <si>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</si>
  <si>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</si>
  <si>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</si>
  <si>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</si>
  <si>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</si>
  <si>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</si>
  <si>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</si>
  <si>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</si>
  <si>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</si>
  <si>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</si>
  <si>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</si>
  <si>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</si>
  <si>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</si>
  <si>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</si>
  <si>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</si>
  <si>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</si>
  <si>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</si>
  <si>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</si>
  <si>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</si>
  <si>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</si>
  <si>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</si>
  <si>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</si>
  <si>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</si>
  <si>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</si>
  <si>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</si>
  <si>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</si>
  <si>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</si>
  <si>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</si>
  <si>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</si>
  <si>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</si>
  <si>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</si>
  <si>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</si>
  <si>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</si>
  <si>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</si>
  <si>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</si>
  <si>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</si>
  <si>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</si>
  <si>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</si>
  <si>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</si>
  <si>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</si>
  <si>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</si>
  <si>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</si>
  <si>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</si>
  <si>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</si>
  <si>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</si>
  <si>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</si>
  <si>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</si>
  <si>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</si>
  <si>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</si>
  <si>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</si>
  <si>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</si>
  <si>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</si>
  <si>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</si>
  <si>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</si>
  <si>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</si>
  <si>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</si>
  <si>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</si>
  <si>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</si>
  <si>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</si>
  <si>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</si>
  <si>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</si>
  <si>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</si>
  <si>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</si>
  <si>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</si>
  <si>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</si>
  <si>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</si>
  <si>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</si>
  <si>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</si>
  <si>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</si>
  <si>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</si>
  <si>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</si>
  <si>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</si>
  <si>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</si>
  <si>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</si>
  <si>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</si>
  <si>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</si>
  <si>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</si>
  <si>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</si>
  <si>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</si>
  <si>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</si>
  <si>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</si>
  <si>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</si>
  <si>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</si>
  <si>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</si>
  <si>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</si>
  <si>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</si>
  <si>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</si>
  <si>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</si>
  <si>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</si>
  <si>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</si>
  <si>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</si>
  <si>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</si>
  <si>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</si>
  <si>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</si>
  <si>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</si>
  <si>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</si>
  <si>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</si>
  <si>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</si>
  <si>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</si>
  <si>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</si>
  <si>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</si>
  <si>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</si>
  <si>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</si>
  <si>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</si>
  <si>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</si>
  <si>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</si>
  <si>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</si>
  <si>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</si>
  <si>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</si>
  <si>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</si>
  <si>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</si>
  <si>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</si>
  <si>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</si>
  <si>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</si>
  <si>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</si>
  <si>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</si>
  <si>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</si>
  <si>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</si>
  <si>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</si>
  <si>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</si>
  <si>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</si>
  <si>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</si>
  <si>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</si>
  <si>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</si>
  <si>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</si>
  <si>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</si>
  <si>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</si>
  <si>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</si>
  <si>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</si>
  <si>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</si>
  <si>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</si>
  <si>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</si>
  <si>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</si>
  <si>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</si>
  <si>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</si>
  <si>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</si>
  <si>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</si>
  <si>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</si>
  <si>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</si>
  <si>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</si>
  <si>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</si>
  <si>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</si>
  <si>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</si>
  <si>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</si>
  <si>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</si>
  <si>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</si>
  <si>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</si>
  <si>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</si>
  <si>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</si>
  <si>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</si>
  <si>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</si>
  <si>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</si>
  <si>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</si>
  <si>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</si>
  <si>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</si>
  <si>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</si>
  <si>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</si>
  <si>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</si>
  <si>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</si>
  <si>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</si>
  <si>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</si>
  <si>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</si>
  <si>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</si>
  <si>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</si>
  <si>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</si>
  <si>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</si>
  <si>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</si>
  <si>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</si>
  <si>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</si>
  <si>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</si>
  <si>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</si>
  <si>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</si>
  <si>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</si>
  <si>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</si>
  <si>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</si>
  <si>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</si>
  <si>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</si>
  <si>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</si>
  <si>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</si>
  <si>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</si>
  <si>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</si>
  <si>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</si>
  <si>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</si>
  <si>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</si>
  <si>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</si>
  <si>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</si>
  <si>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</si>
  <si>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</si>
  <si>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</si>
  <si>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</si>
  <si>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</si>
  <si>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</si>
  <si>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</si>
  <si>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</si>
  <si>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</si>
  <si>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</si>
  <si>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</si>
  <si>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</si>
  <si>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</si>
  <si>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</si>
  <si>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</si>
  <si>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</si>
  <si>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</si>
  <si>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</si>
  <si>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</si>
  <si>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</si>
  <si>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</si>
  <si>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</si>
  <si>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</si>
  <si>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</si>
  <si>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</si>
  <si>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</si>
  <si>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</si>
  <si>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</si>
  <si>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</si>
  <si>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</si>
  <si>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</si>
  <si>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</si>
  <si>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</si>
  <si>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</si>
  <si>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</si>
  <si>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</si>
  <si>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</si>
  <si>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</si>
  <si>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</si>
  <si>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</si>
  <si>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</si>
  <si>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</si>
  <si>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</si>
  <si>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</si>
  <si>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</si>
  <si>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</si>
  <si>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</si>
  <si>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</si>
  <si>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</si>
  <si>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</si>
  <si>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</si>
  <si>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</si>
  <si>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</si>
  <si>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</si>
  <si>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</si>
  <si>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</si>
  <si>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</si>
  <si>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</si>
  <si>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</si>
  <si>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</si>
  <si>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</si>
  <si>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</si>
  <si>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</si>
  <si>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</si>
  <si>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</si>
  <si>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</si>
  <si>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</si>
  <si>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</si>
  <si>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</si>
  <si>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</si>
  <si>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</si>
  <si>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</si>
  <si>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</si>
  <si>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</si>
  <si>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</si>
  <si>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</si>
  <si>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</si>
  <si>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</si>
  <si>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</si>
  <si>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</si>
  <si>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</si>
  <si>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</si>
  <si>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</si>
  <si>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</si>
  <si>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</si>
  <si>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</si>
  <si>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</si>
  <si>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</si>
  <si>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</si>
  <si>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</si>
  <si>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</si>
  <si>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</si>
  <si>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</si>
  <si>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</si>
  <si>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</si>
  <si>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</si>
  <si>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</si>
  <si>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</si>
  <si>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</si>
  <si>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</si>
  <si>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</si>
  <si>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</si>
  <si>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</si>
  <si>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</si>
  <si>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</si>
  <si>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</si>
  <si>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</si>
  <si>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</si>
  <si>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</si>
  <si>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</si>
  <si>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</si>
  <si>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</si>
  <si>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</si>
  <si>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</si>
  <si>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</si>
  <si>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</si>
  <si>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</si>
  <si>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</si>
  <si>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</si>
  <si>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</si>
  <si>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</si>
  <si>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</si>
  <si>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</si>
  <si>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</si>
  <si>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</si>
  <si>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</si>
  <si>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</si>
  <si>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</si>
  <si>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</si>
  <si>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</si>
  <si>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</si>
  <si>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</si>
  <si>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</si>
  <si>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</si>
  <si>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</si>
  <si>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</si>
  <si>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</si>
  <si>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</si>
  <si>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</si>
  <si>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</si>
  <si>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</si>
  <si>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</si>
  <si>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</si>
  <si>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</si>
  <si>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</si>
  <si>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</si>
  <si>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</si>
  <si>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</si>
  <si>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</si>
  <si>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</si>
  <si>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</si>
  <si>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</si>
  <si>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</si>
  <si>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</si>
  <si>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</si>
  <si>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</si>
  <si>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</si>
  <si>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</si>
  <si>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</si>
  <si>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</si>
  <si>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</si>
  <si>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</si>
  <si>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</si>
  <si>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</si>
  <si>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</si>
  <si>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</si>
  <si>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</si>
  <si>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</si>
  <si>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</si>
  <si>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</si>
  <si>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</si>
  <si>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</si>
  <si>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</si>
  <si>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</si>
  <si>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</si>
  <si>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</si>
  <si>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</si>
  <si>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</si>
  <si>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</si>
  <si>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</si>
  <si>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</si>
  <si>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</si>
  <si>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</si>
  <si>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</si>
  <si>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</si>
  <si>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</si>
  <si>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</si>
  <si>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</si>
  <si>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</si>
  <si>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</si>
  <si>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</si>
  <si>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</si>
  <si>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</si>
  <si>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</si>
  <si>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</si>
  <si>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</si>
  <si>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</si>
  <si>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</si>
  <si>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</si>
  <si>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</si>
  <si>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</si>
  <si>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</si>
  <si>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</si>
  <si>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</si>
  <si>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</si>
  <si>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</si>
  <si>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</si>
  <si>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</si>
  <si>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</si>
  <si>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</si>
  <si>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</si>
  <si>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</si>
  <si>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</si>
  <si>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</si>
  <si>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</si>
  <si>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</si>
  <si>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</si>
  <si>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</si>
  <si>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</si>
  <si>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</si>
  <si>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</si>
  <si>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</si>
  <si>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</si>
  <si>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</si>
  <si>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</si>
  <si>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</si>
  <si>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</si>
  <si>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</si>
  <si>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</si>
  <si>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</si>
  <si>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</si>
  <si>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</si>
  <si>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</si>
  <si>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</si>
  <si>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</si>
  <si>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</si>
  <si>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</si>
  <si>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</si>
  <si>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</si>
  <si>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</si>
  <si>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</si>
  <si>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</si>
  <si>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</si>
  <si>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</si>
  <si>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</si>
  <si>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</si>
  <si>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</si>
  <si>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</si>
  <si>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</si>
  <si>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</si>
  <si>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</si>
  <si>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</si>
  <si>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</si>
  <si>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</si>
  <si>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</si>
  <si>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</si>
  <si>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</si>
  <si>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</si>
  <si>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</si>
  <si>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</si>
  <si>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</si>
  <si>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</si>
  <si>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</si>
  <si>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</si>
  <si>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</si>
  <si>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</si>
  <si>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</si>
  <si>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</si>
  <si>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</si>
  <si>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</si>
  <si>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</si>
  <si>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</si>
  <si>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</si>
  <si>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</si>
  <si>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</si>
  <si>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</si>
  <si>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</si>
  <si>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</si>
  <si>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</si>
  <si>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</si>
  <si>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</si>
  <si>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</si>
  <si>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</si>
  <si>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</si>
  <si>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</si>
  <si>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</si>
  <si>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</si>
  <si>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</si>
  <si>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</si>
  <si>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</si>
  <si>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</si>
  <si>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</si>
  <si>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</si>
  <si>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</si>
  <si>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</si>
  <si>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</si>
  <si>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</si>
  <si>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</si>
  <si>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</si>
  <si>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</si>
  <si>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</si>
  <si>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</si>
  <si>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</si>
  <si>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</si>
  <si>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</si>
  <si>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</si>
  <si>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</si>
  <si>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</si>
  <si>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</si>
  <si>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</si>
  <si>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</si>
  <si>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</si>
  <si>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</si>
  <si>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</si>
  <si>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</si>
  <si>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</si>
  <si>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</si>
  <si>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</si>
  <si>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</si>
  <si>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</si>
  <si>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</si>
  <si>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</si>
  <si>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</si>
  <si>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</si>
  <si>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</si>
  <si>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</si>
  <si>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</si>
  <si>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</si>
  <si>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</si>
  <si>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</si>
  <si>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</si>
  <si>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</si>
  <si>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</si>
  <si>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</si>
  <si>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</si>
  <si>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</si>
  <si>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</si>
  <si>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</si>
  <si>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</si>
  <si>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</si>
  <si>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</si>
  <si>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</si>
  <si>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</si>
  <si>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</si>
  <si>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</si>
  <si>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</si>
  <si>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</si>
  <si>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</si>
  <si>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</si>
  <si>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</si>
  <si>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</si>
  <si>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</si>
  <si>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</si>
  <si>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</si>
  <si>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</si>
  <si>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</si>
  <si>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</si>
  <si>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</si>
  <si>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</si>
  <si>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</si>
  <si>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</si>
  <si>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</si>
  <si>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</si>
  <si>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</si>
  <si>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</si>
  <si>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</si>
  <si>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</si>
  <si>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</si>
  <si>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</si>
  <si>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</si>
  <si>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</si>
  <si>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</si>
  <si>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</si>
  <si>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</si>
  <si>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</si>
  <si>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</si>
  <si>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</si>
  <si>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</si>
  <si>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</si>
  <si>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</si>
  <si>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</si>
  <si>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</si>
  <si>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</si>
  <si>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</si>
  <si>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</si>
  <si>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</si>
  <si>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</si>
  <si>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</si>
  <si>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</si>
  <si>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</si>
  <si>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</si>
  <si>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</si>
  <si>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</si>
  <si>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</si>
  <si>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</si>
  <si>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</si>
  <si>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</si>
  <si>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</si>
  <si>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</si>
  <si>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</si>
  <si>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</si>
  <si>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</si>
  <si>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</si>
  <si>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</si>
  <si>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</si>
  <si>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</si>
  <si>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</si>
  <si>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</si>
  <si>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</si>
  <si>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</si>
  <si>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</si>
  <si>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</si>
  <si>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</si>
  <si>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</si>
  <si>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</si>
  <si>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</si>
  <si>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</si>
  <si>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</si>
  <si>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</si>
  <si>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</si>
  <si>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</si>
  <si>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</si>
  <si>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</si>
  <si>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</si>
  <si>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</si>
  <si>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</si>
  <si>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</si>
  <si>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</si>
  <si>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</si>
  <si>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</si>
  <si>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</si>
  <si>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</si>
  <si>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</si>
  <si>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</si>
  <si>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</si>
  <si>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</si>
  <si>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</si>
  <si>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</si>
  <si>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</si>
  <si>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</si>
  <si>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</si>
  <si>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</si>
  <si>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</si>
  <si>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</si>
  <si>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</si>
  <si>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</si>
  <si>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</si>
  <si>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</si>
  <si>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</si>
  <si>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</si>
  <si>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</si>
  <si>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</si>
  <si>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</si>
  <si>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</si>
  <si>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</si>
  <si>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</si>
  <si>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</si>
  <si>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</si>
  <si>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</si>
  <si>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</si>
  <si>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</si>
  <si>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</si>
  <si>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</si>
  <si>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</si>
  <si>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</si>
  <si>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</si>
  <si>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</si>
  <si>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</si>
  <si>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</si>
  <si>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</si>
  <si>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</si>
  <si>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</si>
  <si>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</si>
  <si>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</si>
  <si>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</si>
  <si>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</si>
  <si>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</si>
  <si>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</si>
  <si>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</si>
  <si>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</si>
  <si>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</si>
  <si>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</si>
  <si>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</si>
  <si>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</si>
  <si>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</si>
  <si>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</si>
  <si>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</si>
  <si>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</si>
  <si>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</si>
  <si>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</si>
  <si>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</si>
  <si>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</si>
  <si>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</si>
  <si>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</si>
  <si>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</si>
  <si>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</si>
  <si>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</si>
  <si>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</si>
  <si>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</si>
  <si>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</si>
  <si>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</si>
  <si>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</si>
  <si>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</si>
  <si>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</si>
  <si>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</si>
  <si>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</si>
  <si>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</si>
  <si>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</si>
  <si>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</si>
  <si>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</si>
  <si>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</si>
  <si>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</si>
  <si>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</si>
  <si>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</si>
  <si>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</si>
  <si>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</si>
  <si>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</si>
  <si>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</si>
  <si>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</si>
  <si>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</si>
  <si>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</si>
  <si>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</si>
  <si>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</si>
  <si>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</si>
  <si>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</si>
  <si>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</si>
  <si>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</si>
  <si>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</si>
  <si>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</si>
  <si>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</si>
  <si>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</si>
  <si>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</si>
  <si>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</si>
  <si>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</si>
  <si>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</si>
  <si>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</si>
  <si>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</si>
  <si>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</si>
  <si>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</si>
  <si>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</si>
  <si>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</si>
  <si>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</si>
  <si>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</si>
  <si>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</si>
  <si>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</si>
  <si>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</si>
  <si>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</si>
  <si>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</si>
  <si>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</si>
  <si>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</si>
  <si>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</si>
  <si>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</si>
  <si>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</si>
  <si>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</si>
  <si>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</si>
  <si>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</si>
  <si>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</si>
  <si>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</si>
  <si>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</si>
  <si>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</si>
  <si>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</si>
  <si>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</si>
  <si>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</si>
  <si>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</si>
  <si>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</si>
  <si>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</si>
  <si>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</si>
  <si>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</si>
  <si>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</si>
  <si>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</si>
  <si>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</si>
  <si>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</si>
  <si>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</si>
  <si>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</si>
  <si>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</si>
  <si>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</si>
  <si>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</si>
  <si>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</si>
  <si>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</si>
  <si>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</si>
  <si>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</si>
  <si>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</si>
  <si>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</si>
  <si>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</si>
  <si>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</si>
  <si>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</si>
  <si>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</si>
  <si>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</si>
  <si>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</si>
  <si>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</si>
  <si>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</si>
  <si>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</si>
  <si>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</si>
  <si>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</si>
  <si>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</si>
  <si>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</si>
  <si>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</si>
  <si>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</si>
  <si>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</si>
  <si>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</si>
  <si>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</si>
  <si>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</si>
  <si>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</si>
  <si>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</si>
  <si>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</si>
  <si>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</si>
  <si>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</si>
  <si>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</si>
  <si>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</si>
  <si>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</si>
  <si>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</si>
  <si>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</si>
  <si>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</si>
  <si>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</si>
  <si>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</si>
  <si>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</si>
  <si>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</si>
  <si>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</si>
  <si>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</si>
  <si>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</si>
  <si>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</si>
  <si>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</si>
  <si>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</si>
  <si>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</si>
  <si>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</si>
  <si>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</si>
  <si>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</si>
  <si>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</si>
  <si>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</si>
  <si>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</si>
  <si>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</si>
  <si>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</si>
  <si>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</si>
  <si>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</si>
  <si>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</si>
  <si>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</si>
  <si>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</si>
  <si>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</si>
  <si>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</si>
  <si>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</si>
  <si>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</si>
  <si>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</si>
  <si>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</si>
  <si>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</si>
  <si>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</si>
  <si>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</si>
  <si>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</si>
  <si>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</si>
  <si>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</si>
  <si>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</si>
  <si>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</si>
  <si>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</si>
  <si>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</si>
  <si>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</si>
  <si>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</si>
  <si>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</si>
  <si>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</si>
  <si>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</si>
  <si>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</si>
  <si>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</si>
  <si>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</si>
  <si>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</si>
  <si>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</si>
  <si>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</si>
  <si>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</si>
  <si>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</si>
  <si>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</si>
  <si>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</si>
  <si>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</si>
  <si>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</si>
  <si>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</si>
  <si>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</si>
  <si>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</si>
  <si>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</si>
  <si>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</si>
  <si>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</si>
  <si>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</si>
  <si>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</si>
  <si>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</si>
  <si>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</si>
  <si>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</si>
  <si>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</si>
  <si>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</si>
  <si>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</si>
  <si>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</si>
  <si>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</si>
  <si>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</si>
  <si>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</si>
  <si>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</si>
  <si>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</si>
  <si>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</si>
  <si>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</si>
  <si>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</si>
  <si>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</si>
  <si>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</si>
  <si>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</si>
  <si>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</si>
  <si>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</si>
  <si>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</si>
  <si>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</si>
  <si>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</si>
  <si>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</si>
  <si>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</si>
  <si>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</si>
  <si>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</si>
  <si>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</si>
  <si>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</si>
  <si>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</si>
  <si>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</si>
  <si>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</si>
  <si>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</si>
  <si>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</si>
  <si>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</si>
  <si>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</si>
  <si>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</si>
  <si>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</si>
  <si>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</si>
  <si>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</si>
  <si>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</si>
  <si>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</si>
  <si>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</si>
  <si>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</si>
  <si>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</si>
  <si>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</si>
  <si>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</si>
  <si>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</si>
  <si>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</si>
  <si>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</si>
  <si>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</si>
  <si>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</si>
  <si>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</si>
  <si>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</si>
  <si>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</si>
  <si>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</si>
  <si>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</si>
  <si>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</si>
  <si>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</si>
  <si>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</si>
  <si>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</si>
  <si>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</si>
  <si>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</si>
  <si>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</si>
  <si>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</si>
  <si>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</si>
  <si>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</si>
  <si>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</si>
  <si>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</si>
  <si>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</si>
  <si>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</si>
  <si>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</si>
  <si>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</si>
  <si>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</si>
  <si>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</si>
  <si>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</si>
  <si>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</si>
  <si>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</si>
  <si>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</si>
  <si>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</si>
  <si>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</si>
  <si>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</si>
  <si>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</si>
  <si>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</si>
  <si>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</si>
  <si>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</si>
  <si>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</si>
  <si>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</si>
  <si>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</si>
  <si>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</si>
  <si>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</si>
  <si>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</si>
  <si>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</si>
  <si>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</si>
  <si>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</si>
  <si>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</si>
  <si>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</si>
  <si>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</si>
  <si>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</si>
  <si>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</si>
  <si>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</si>
  <si>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</si>
  <si>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</si>
  <si>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</si>
  <si>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</si>
  <si>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</si>
  <si>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</si>
  <si>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</si>
  <si>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</si>
  <si>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</si>
  <si>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</si>
  <si>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</si>
  <si>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</si>
  <si>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</si>
  <si>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</si>
  <si>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</si>
  <si>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</si>
  <si>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</si>
  <si>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</si>
  <si>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</si>
  <si>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</si>
  <si>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</si>
  <si>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</si>
  <si>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</si>
  <si>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</si>
  <si>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</si>
  <si>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</si>
  <si>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</si>
  <si>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</si>
  <si>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</si>
  <si>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</si>
  <si>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</si>
  <si>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</si>
  <si>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</si>
  <si>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</si>
  <si>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</si>
  <si>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</si>
  <si>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</si>
  <si>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</si>
  <si>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</si>
  <si>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</si>
  <si>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</si>
  <si>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</si>
  <si>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</si>
  <si>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</si>
  <si>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</si>
  <si>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</si>
  <si>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</si>
  <si>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</si>
  <si>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</si>
  <si>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</si>
  <si>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</si>
  <si>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</si>
  <si>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</si>
  <si>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</si>
  <si>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</si>
  <si>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</si>
  <si>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</si>
  <si>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</si>
  <si>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</si>
  <si>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</si>
  <si>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</si>
  <si>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</si>
  <si>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</si>
  <si>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</si>
  <si>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</si>
  <si>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</si>
  <si>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</si>
  <si>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</si>
  <si>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</si>
  <si>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</si>
  <si>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</si>
  <si>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</si>
  <si>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</si>
  <si>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</si>
  <si>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</si>
  <si>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</si>
  <si>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</si>
  <si>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</si>
  <si>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</si>
  <si>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</si>
  <si>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</si>
  <si>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</si>
  <si>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</si>
  <si>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</si>
  <si>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</si>
  <si>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</si>
  <si>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</si>
  <si>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</si>
  <si>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</si>
  <si>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</si>
  <si>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</si>
  <si>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</si>
  <si>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</si>
  <si>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</si>
  <si>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</si>
  <si>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</si>
  <si>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</si>
  <si>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</si>
  <si>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</si>
  <si>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</si>
  <si>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</si>
  <si>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</si>
  <si>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</si>
  <si>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</si>
  <si>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</si>
  <si>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</si>
  <si>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</si>
  <si>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</si>
  <si>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</si>
  <si>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</si>
  <si>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</si>
  <si>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</si>
  <si>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</si>
  <si>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</si>
  <si>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</si>
  <si>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</si>
  <si>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</si>
  <si>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</si>
  <si>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</si>
  <si>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</si>
  <si>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</si>
  <si>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</si>
  <si>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</si>
  <si>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</si>
  <si>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</si>
  <si>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</si>
  <si>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</si>
  <si>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</si>
  <si>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</si>
  <si>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</si>
  <si>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</si>
  <si>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</si>
  <si>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</si>
  <si>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</si>
  <si>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</si>
  <si>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</si>
  <si>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</si>
  <si>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</si>
  <si>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</si>
  <si>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</si>
  <si>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</si>
  <si>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</si>
  <si>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</si>
  <si>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</si>
  <si>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</si>
  <si>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</si>
  <si>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</si>
  <si>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</si>
  <si>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</si>
  <si>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</si>
  <si>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</si>
  <si>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</si>
  <si>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</si>
  <si>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</si>
  <si>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</si>
  <si>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</si>
  <si>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</si>
  <si>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</si>
  <si>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</si>
  <si>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</si>
  <si>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</si>
  <si>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</si>
  <si>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</si>
  <si>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</si>
  <si>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</si>
  <si>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</si>
  <si>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</si>
  <si>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</si>
  <si>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</si>
  <si>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</si>
  <si>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</si>
  <si>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</si>
  <si>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</si>
  <si>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</si>
  <si>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</si>
  <si>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</si>
  <si>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</si>
  <si>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</si>
  <si>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</si>
  <si>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</si>
  <si>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</si>
  <si>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</si>
  <si>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</si>
  <si>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</si>
  <si>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</si>
  <si>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</si>
  <si>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</si>
  <si>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</si>
  <si>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</si>
  <si>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</si>
  <si>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</si>
  <si>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</si>
  <si>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</si>
  <si>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</si>
  <si>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</si>
  <si>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</si>
  <si>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</si>
  <si>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</si>
  <si>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</si>
  <si>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</si>
  <si>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</si>
  <si>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</si>
  <si>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</si>
  <si>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</si>
  <si>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</si>
  <si>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</si>
  <si>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</si>
  <si>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</si>
  <si>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</si>
  <si>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</si>
  <si>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</si>
  <si>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</si>
  <si>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</si>
  <si>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</si>
  <si>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</si>
  <si>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</si>
  <si>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</si>
  <si>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</si>
  <si>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</si>
  <si>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</si>
  <si>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</si>
  <si>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</si>
  <si>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</si>
  <si>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</si>
  <si>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</si>
  <si>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</si>
  <si>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</si>
  <si>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</si>
  <si>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</si>
  <si>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</si>
  <si>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</si>
  <si>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</si>
  <si>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</si>
  <si>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</si>
  <si>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</si>
  <si>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</si>
  <si>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</si>
  <si>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</si>
  <si>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</si>
  <si>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</si>
  <si>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</si>
  <si>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</si>
  <si>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</si>
  <si>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</si>
  <si>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</si>
  <si>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</si>
  <si>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</si>
  <si>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</si>
  <si>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</si>
  <si>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</si>
  <si>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</si>
  <si>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</si>
  <si>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</si>
  <si>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</si>
  <si>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</si>
  <si>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</si>
  <si>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</si>
  <si>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</si>
  <si>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</si>
  <si>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</si>
  <si>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</si>
  <si>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</si>
  <si>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</si>
  <si>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</si>
  <si>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</si>
  <si>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</si>
  <si>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</si>
  <si>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</si>
  <si>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</si>
  <si>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</si>
  <si>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</si>
  <si>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</si>
  <si>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</si>
  <si>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</si>
  <si>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</si>
  <si>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</si>
  <si>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</si>
  <si>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</si>
  <si>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</si>
  <si>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</si>
  <si>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</si>
  <si>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</si>
  <si>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</si>
  <si>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</si>
  <si>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</si>
  <si>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</si>
  <si>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</si>
  <si>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</si>
  <si>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</si>
  <si>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</si>
  <si>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</si>
  <si>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</si>
  <si>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</si>
  <si>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</si>
  <si>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</si>
  <si>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</si>
  <si>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</si>
  <si>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</si>
  <si>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</si>
  <si>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</si>
  <si>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</si>
  <si>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</si>
  <si>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</si>
  <si>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</si>
  <si>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</si>
  <si>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</si>
  <si>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</si>
  <si>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</si>
  <si>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</si>
  <si>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</si>
  <si>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</si>
  <si>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</si>
  <si>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</si>
  <si>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</si>
  <si>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</si>
  <si>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</si>
  <si>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</si>
  <si>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</si>
  <si>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</si>
  <si>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</si>
  <si>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</si>
  <si>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</si>
  <si>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</si>
  <si>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</si>
  <si>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</si>
  <si>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</si>
  <si>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</si>
  <si>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</si>
  <si>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</si>
  <si>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</si>
  <si>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</si>
  <si>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</si>
  <si>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</si>
  <si>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</si>
  <si>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</si>
  <si>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</si>
  <si>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</si>
  <si>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</si>
  <si>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</si>
  <si>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</si>
  <si>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</si>
  <si>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</si>
  <si>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</si>
  <si>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</si>
  <si>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</si>
  <si>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</si>
  <si>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</si>
  <si>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</si>
  <si>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</si>
  <si>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</si>
  <si>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</si>
  <si>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</si>
  <si>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</si>
  <si>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</si>
  <si>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</si>
  <si>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</si>
  <si>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</si>
  <si>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</si>
  <si>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</si>
  <si>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</si>
  <si>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</si>
  <si>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</si>
  <si>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</si>
  <si>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</si>
  <si>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</si>
  <si>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</si>
  <si>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</si>
  <si>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</si>
  <si>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</si>
  <si>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</si>
  <si>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</si>
  <si>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</si>
  <si>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</si>
  <si>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</si>
  <si>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</si>
  <si>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</si>
  <si>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</si>
  <si>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</si>
  <si>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</si>
  <si>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</si>
  <si>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</si>
  <si>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</si>
  <si>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</si>
  <si>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</si>
  <si>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</si>
  <si>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</si>
  <si>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</si>
  <si>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</si>
  <si>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</si>
  <si>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</si>
  <si>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</si>
  <si>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</si>
  <si>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</si>
  <si>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</si>
  <si>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</si>
  <si>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</si>
  <si>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</si>
  <si>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</si>
  <si>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</si>
  <si>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</si>
  <si>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</si>
  <si>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</si>
  <si>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</si>
  <si>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</si>
  <si>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</si>
  <si>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</si>
  <si>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</si>
  <si>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</si>
  <si>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</si>
  <si>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</si>
  <si>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</si>
  <si>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</si>
  <si>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</si>
  <si>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</si>
  <si>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</si>
  <si>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</si>
  <si>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</si>
  <si>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</si>
  <si>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</si>
  <si>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</si>
  <si>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</si>
  <si>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</si>
  <si>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</si>
  <si>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</si>
  <si>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</si>
  <si>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</si>
  <si>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</si>
  <si>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</si>
  <si>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</si>
  <si>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</si>
  <si>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</si>
  <si>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</si>
  <si>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</si>
  <si>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</si>
  <si>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</si>
  <si>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</si>
  <si>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</si>
  <si>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</si>
  <si>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</si>
  <si>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</si>
  <si>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</si>
  <si>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</si>
  <si>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</si>
  <si>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</si>
  <si>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</si>
  <si>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</si>
  <si>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</si>
  <si>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</si>
  <si>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</si>
  <si>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</si>
  <si>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</si>
  <si>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</si>
  <si>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</si>
  <si>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</si>
  <si>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</si>
  <si>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</si>
  <si>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</si>
  <si>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</si>
  <si>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</si>
  <si>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</si>
  <si>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</si>
  <si>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</si>
  <si>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</si>
  <si>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</si>
  <si>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</si>
  <si>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</si>
  <si>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</si>
  <si>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</si>
  <si>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</si>
  <si>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</si>
  <si>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</si>
  <si>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</si>
  <si>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</si>
  <si>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</si>
  <si>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</si>
  <si>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</si>
  <si>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</si>
  <si>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</si>
  <si>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</si>
  <si>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</si>
  <si>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</si>
  <si>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</si>
  <si>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</si>
  <si>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</si>
  <si>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</si>
  <si>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</si>
  <si>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</si>
  <si>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</si>
  <si>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</si>
  <si>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</si>
  <si>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</si>
  <si>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</si>
  <si>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</si>
  <si>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</si>
  <si>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</si>
  <si>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</si>
  <si>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</si>
  <si>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</si>
  <si>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</si>
  <si>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</si>
  <si>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</si>
  <si>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</si>
  <si>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</si>
  <si>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</si>
  <si>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</si>
  <si>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</si>
  <si>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</si>
  <si>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</si>
  <si>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</si>
  <si>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</si>
  <si>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</si>
  <si>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</si>
  <si>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</si>
  <si>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</si>
  <si>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</si>
  <si>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</si>
  <si>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</si>
  <si>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</si>
  <si>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</si>
  <si>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</si>
  <si>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</si>
  <si>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</si>
  <si>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</si>
  <si>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</si>
  <si>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</si>
  <si>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</si>
  <si>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</si>
  <si>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</si>
  <si>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</si>
  <si>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</si>
  <si>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</si>
  <si>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</si>
  <si>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</si>
  <si>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</si>
  <si>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</si>
  <si>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</si>
  <si>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</si>
  <si>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</si>
  <si>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</si>
  <si>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</si>
  <si>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</si>
  <si>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</si>
  <si>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</si>
  <si>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</si>
  <si>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</si>
  <si>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</si>
  <si>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</si>
  <si>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</si>
  <si>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</si>
  <si>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</si>
  <si>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</si>
  <si>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</si>
  <si>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</si>
  <si>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</si>
  <si>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</si>
  <si>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</si>
  <si>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</si>
  <si>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</si>
  <si>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</si>
  <si>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</si>
  <si>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</si>
  <si>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</si>
  <si>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</si>
  <si>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</si>
  <si>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</si>
  <si>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</si>
  <si>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</si>
  <si>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</si>
  <si>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</si>
  <si>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</si>
  <si>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</si>
  <si>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</si>
  <si>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</si>
  <si>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</si>
  <si>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</si>
  <si>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</si>
  <si>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</si>
  <si>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</si>
  <si>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</si>
  <si>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</si>
  <si>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</si>
  <si>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</si>
  <si>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</si>
  <si>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</si>
  <si>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</si>
  <si>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</si>
  <si>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</si>
  <si>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</si>
  <si>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</si>
  <si>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</si>
  <si>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</si>
  <si>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</si>
  <si>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</si>
  <si>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</si>
  <si>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</si>
  <si>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</si>
  <si>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</si>
  <si>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</si>
  <si>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</si>
  <si>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</si>
  <si>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</si>
  <si>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</si>
  <si>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</si>
  <si>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</si>
  <si>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</si>
  <si>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</si>
  <si>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</si>
  <si>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</si>
  <si>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</si>
  <si>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</si>
  <si>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</si>
  <si>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</si>
  <si>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</si>
  <si>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</si>
  <si>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</si>
  <si>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</si>
  <si>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</si>
  <si>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</si>
  <si>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</si>
  <si>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</si>
  <si>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</si>
  <si>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</si>
  <si>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</si>
  <si>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</si>
  <si>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</si>
  <si>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</si>
  <si>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</si>
  <si>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</si>
  <si>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</si>
  <si>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</si>
  <si>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</si>
  <si>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</si>
  <si>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</si>
  <si>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</si>
  <si>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</si>
  <si>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</si>
  <si>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</si>
  <si>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</si>
  <si>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</si>
  <si>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</si>
  <si>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</si>
  <si>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</si>
  <si>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</si>
  <si>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</si>
  <si>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</si>
  <si>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</si>
  <si>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</si>
  <si>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</si>
  <si>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</si>
  <si>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</si>
  <si>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</si>
  <si>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</si>
  <si>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</si>
  <si>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</si>
  <si>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</si>
  <si>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</si>
  <si>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</si>
  <si>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</si>
  <si>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</si>
  <si>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</si>
  <si>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</si>
  <si>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</si>
  <si>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</si>
  <si>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</si>
  <si>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</si>
  <si>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</si>
  <si>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</si>
  <si>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</si>
  <si>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</si>
  <si>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</si>
  <si>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</si>
  <si>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</si>
  <si>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</si>
  <si>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</si>
  <si>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</si>
  <si>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</si>
  <si>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</si>
  <si>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</si>
  <si>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</si>
  <si>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</si>
  <si>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</si>
  <si>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</si>
  <si>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</si>
  <si>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</si>
  <si>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</si>
  <si>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</si>
  <si>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</si>
  <si>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</si>
  <si>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</si>
  <si>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</si>
  <si>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</si>
  <si>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</si>
  <si>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</si>
  <si>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</si>
  <si>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</si>
  <si>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</si>
  <si>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</si>
  <si>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</si>
  <si>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</si>
  <si>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</si>
  <si>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</si>
  <si>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</si>
  <si>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</si>
  <si>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</si>
  <si>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</si>
  <si>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</si>
  <si>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</si>
  <si>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</si>
  <si>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</si>
  <si>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</si>
  <si>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</si>
  <si>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</si>
  <si>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</si>
  <si>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</si>
  <si>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</si>
  <si>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</si>
  <si>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</si>
  <si>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</si>
  <si>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</si>
  <si>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</si>
  <si>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</si>
  <si>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</si>
  <si>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</si>
  <si>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</si>
  <si>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</si>
  <si>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</si>
  <si>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</si>
  <si>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</si>
  <si>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</si>
  <si>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</si>
  <si>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</si>
  <si>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</si>
  <si>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</si>
  <si>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</si>
  <si>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</si>
  <si>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</si>
  <si>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</si>
  <si>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</si>
  <si>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</si>
  <si>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</si>
  <si>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</si>
  <si>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</si>
  <si>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</si>
  <si>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</si>
  <si>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</si>
  <si>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</si>
  <si>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</si>
  <si>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</si>
  <si>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</si>
  <si>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</si>
  <si>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</si>
  <si>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</si>
  <si>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</si>
  <si>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</si>
  <si>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</si>
  <si>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</si>
  <si>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</si>
  <si>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</si>
  <si>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</si>
  <si>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</si>
  <si>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</si>
  <si>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</si>
  <si>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</si>
  <si>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</si>
  <si>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</si>
  <si>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</si>
  <si>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</si>
  <si>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</si>
  <si>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</si>
  <si>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</si>
  <si>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</si>
  <si>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</si>
  <si>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</si>
  <si>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</si>
  <si>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</si>
  <si>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</si>
  <si>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</si>
  <si>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</si>
  <si>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</si>
  <si>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</si>
  <si>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</si>
  <si>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</si>
  <si>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</si>
  <si>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</si>
  <si>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</si>
  <si>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</si>
  <si>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</si>
  <si>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</si>
  <si>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</si>
  <si>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</si>
  <si>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</si>
  <si>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</si>
  <si>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</si>
  <si>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</si>
  <si>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</si>
  <si>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</si>
  <si>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</si>
  <si>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</si>
  <si>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</si>
  <si>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</si>
  <si>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</si>
  <si>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</si>
  <si>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</si>
  <si>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</si>
  <si>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</si>
  <si>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</si>
  <si>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</si>
  <si>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</si>
  <si>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</si>
  <si>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</si>
  <si>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</si>
  <si>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</si>
  <si>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</si>
  <si>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</si>
  <si>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</si>
  <si>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</si>
  <si>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</si>
  <si>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</si>
  <si>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</si>
  <si>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</si>
  <si>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</si>
  <si>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</si>
  <si>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</si>
  <si>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</si>
  <si>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</si>
  <si>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</si>
  <si>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</si>
  <si>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</si>
  <si>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</si>
  <si>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</si>
  <si>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</si>
  <si>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</si>
  <si>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</si>
  <si>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</si>
  <si>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</si>
  <si>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</si>
  <si>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</si>
  <si>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</si>
  <si>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</si>
  <si>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</si>
  <si>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</si>
  <si>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</si>
  <si>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</si>
  <si>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</si>
  <si>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</si>
  <si>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</si>
  <si>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</si>
  <si>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</si>
  <si>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</si>
  <si>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</si>
  <si>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</si>
  <si>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</si>
  <si>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</si>
  <si>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</si>
  <si>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</si>
  <si>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</si>
  <si>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</si>
  <si>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</si>
  <si>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</si>
  <si>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</si>
  <si>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</si>
  <si>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</si>
  <si>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</si>
  <si>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</si>
  <si>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</si>
  <si>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</si>
  <si>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</si>
  <si>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</si>
  <si>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</si>
  <si>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</si>
  <si>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</si>
  <si>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</si>
  <si>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</si>
  <si>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</si>
  <si>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</si>
  <si>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</si>
  <si>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</si>
  <si>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</si>
  <si>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</si>
  <si>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</si>
  <si>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</si>
  <si>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</si>
  <si>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</si>
  <si>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</si>
  <si>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</si>
  <si>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</si>
  <si>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</si>
  <si>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</si>
  <si>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</si>
  <si>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</si>
  <si>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</si>
  <si>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</si>
  <si>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</si>
  <si>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</si>
  <si>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</si>
  <si>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</si>
  <si>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</si>
  <si>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</si>
  <si>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</si>
  <si>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</si>
  <si>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</si>
  <si>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</si>
  <si>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</si>
  <si>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</si>
  <si>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</si>
  <si>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</si>
  <si>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</si>
  <si>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</si>
  <si>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</si>
  <si>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</si>
  <si>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</si>
  <si>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</si>
  <si>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</si>
  <si>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</si>
  <si>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</si>
  <si>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</si>
  <si>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</si>
  <si>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</si>
  <si>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</si>
  <si>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</si>
  <si>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</si>
  <si>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</si>
  <si>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</si>
  <si>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</si>
  <si>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</si>
  <si>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</si>
  <si>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</si>
  <si>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</si>
  <si>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</si>
  <si>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</si>
  <si>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</si>
  <si>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</si>
  <si>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</si>
  <si>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</si>
  <si>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</si>
  <si>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</si>
  <si>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</si>
  <si>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</si>
  <si>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</si>
  <si>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</si>
  <si>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</si>
  <si>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</si>
  <si>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</si>
  <si>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</si>
  <si>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</si>
  <si>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</si>
  <si>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</si>
  <si>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</si>
  <si>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</si>
  <si>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</si>
  <si>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</si>
  <si>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</si>
  <si>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</si>
  <si>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</si>
  <si>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</si>
  <si>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</si>
  <si>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</si>
  <si>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</si>
  <si>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</si>
  <si>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</si>
  <si>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</si>
  <si>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</si>
  <si>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</si>
  <si>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</si>
  <si>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</si>
  <si>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</si>
  <si>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</si>
  <si>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</si>
  <si>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</si>
  <si>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</si>
  <si>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</si>
  <si>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</si>
  <si>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</si>
  <si>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</si>
  <si>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</si>
  <si>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</si>
  <si>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</si>
  <si>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</si>
  <si>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</si>
  <si>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</si>
  <si>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</si>
  <si>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</si>
  <si>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</si>
  <si>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</si>
  <si>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</si>
  <si>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</si>
  <si>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</si>
  <si>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</si>
  <si>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</si>
  <si>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</si>
  <si>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</si>
  <si>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</si>
  <si>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</si>
  <si>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</si>
  <si>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</si>
  <si>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</si>
  <si>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</si>
  <si>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</si>
  <si>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</si>
  <si>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</si>
  <si>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</si>
  <si>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</si>
  <si>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</si>
  <si>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</si>
  <si>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</si>
  <si>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</si>
  <si>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</si>
  <si>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</si>
  <si>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</si>
  <si>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</si>
  <si>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</si>
  <si>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</si>
  <si>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</si>
  <si>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</si>
  <si>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</si>
  <si>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</si>
  <si>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</si>
  <si>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</si>
  <si>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</si>
  <si>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</si>
  <si>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</si>
  <si>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</si>
  <si>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</si>
  <si>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</si>
  <si>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</si>
  <si>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</si>
  <si>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</si>
  <si>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</si>
  <si>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</si>
  <si>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</si>
  <si>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</si>
  <si>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</si>
  <si>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</si>
  <si>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</si>
  <si>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</si>
  <si>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</si>
  <si>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</si>
  <si>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</si>
  <si>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</si>
  <si>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</si>
  <si>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</si>
  <si>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</si>
  <si>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</si>
  <si>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</si>
  <si>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</si>
  <si>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</si>
  <si>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</si>
  <si>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</si>
  <si>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</si>
  <si>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</si>
  <si>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</si>
  <si>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</si>
  <si>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</si>
  <si>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</si>
  <si>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</si>
  <si>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</si>
  <si>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</si>
  <si>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</si>
  <si>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</si>
  <si>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</si>
  <si>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</si>
  <si>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</si>
  <si>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</si>
  <si>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</si>
  <si>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</si>
  <si>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</si>
  <si>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</si>
  <si>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</si>
  <si>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</si>
  <si>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</si>
  <si>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</si>
  <si>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</si>
  <si>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</si>
  <si>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</si>
  <si>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</si>
  <si>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</si>
  <si>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</si>
  <si>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</si>
  <si>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</si>
  <si>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</si>
  <si>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</si>
  <si>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</si>
  <si>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</si>
  <si>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</si>
  <si>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</si>
  <si>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</si>
  <si>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</si>
  <si>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</si>
  <si>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</si>
  <si>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</si>
  <si>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</si>
  <si>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</si>
  <si>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</si>
  <si>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</si>
  <si>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</si>
  <si>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</si>
  <si>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</si>
  <si>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</si>
  <si>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</si>
  <si>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</si>
  <si>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</si>
  <si>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</si>
  <si>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</si>
  <si>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</si>
  <si>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</si>
  <si>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</si>
  <si>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</si>
  <si>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</si>
  <si>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</si>
  <si>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</si>
  <si>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</si>
  <si>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</si>
  <si>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</si>
  <si>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</si>
  <si>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</si>
  <si>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</si>
  <si>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</si>
  <si>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</si>
  <si>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</si>
  <si>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</si>
  <si>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</si>
  <si>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</si>
  <si>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</si>
  <si>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</si>
  <si>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</si>
  <si>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</si>
  <si>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</si>
  <si>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</si>
  <si>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</si>
  <si>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</si>
  <si>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</si>
  <si>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</si>
  <si>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</si>
  <si>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</si>
  <si>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</si>
  <si>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</si>
  <si>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</si>
  <si>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</si>
  <si>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</si>
  <si>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</si>
  <si>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</si>
  <si>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</si>
  <si>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</si>
  <si>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</si>
  <si>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</si>
  <si>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</si>
  <si>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</si>
  <si>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</si>
  <si>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</si>
  <si>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</si>
  <si>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</si>
  <si>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</si>
  <si>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</si>
  <si>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</si>
  <si>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</si>
  <si>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</si>
  <si>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</si>
  <si>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</si>
  <si>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</si>
  <si>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</si>
  <si>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</si>
  <si>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</si>
  <si>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</si>
  <si>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</si>
  <si>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</si>
  <si>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</si>
  <si>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</si>
  <si>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</si>
  <si>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</si>
  <si>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</si>
  <si>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</si>
  <si>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</si>
  <si>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</si>
  <si>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</si>
  <si>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</si>
  <si>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</si>
  <si>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</si>
  <si>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</si>
  <si>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</si>
  <si>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</si>
  <si>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</si>
  <si>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</si>
  <si>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</si>
  <si>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</si>
  <si>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</si>
  <si>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</si>
  <si>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</si>
  <si>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</si>
  <si>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</si>
  <si>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</si>
  <si>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</si>
  <si>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</si>
  <si>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</si>
  <si>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</si>
  <si>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</si>
  <si>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</si>
  <si>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</si>
  <si>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</si>
  <si>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</si>
  <si>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</si>
  <si>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</si>
  <si>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</si>
  <si>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</si>
  <si>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</si>
  <si>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</si>
  <si>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</si>
  <si>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</si>
  <si>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</si>
  <si>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</si>
  <si>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</si>
  <si>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</si>
  <si>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</si>
  <si>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</si>
  <si>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</si>
  <si>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</si>
  <si>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</si>
  <si>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</si>
  <si>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</si>
  <si>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</si>
  <si>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</si>
  <si>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</si>
  <si>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</si>
  <si>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</si>
  <si>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</si>
  <si>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</si>
  <si>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</si>
  <si>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</si>
  <si>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</si>
  <si>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</si>
  <si>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</si>
  <si>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</si>
  <si>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</si>
  <si>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</si>
  <si>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</si>
  <si>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</si>
  <si>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</si>
  <si>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</si>
  <si>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</si>
  <si>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</si>
  <si>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</si>
  <si>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</si>
  <si>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</si>
  <si>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</si>
  <si>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</si>
  <si>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</si>
  <si>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</si>
  <si>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</si>
  <si>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</si>
  <si>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</si>
  <si>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</si>
  <si>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</si>
  <si>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</si>
  <si>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</si>
  <si>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</si>
  <si>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</si>
  <si>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</si>
  <si>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</si>
  <si>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</si>
  <si>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</si>
  <si>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</si>
  <si>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</si>
  <si>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</si>
  <si>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</si>
  <si>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</si>
  <si>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</si>
  <si>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</si>
  <si>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</si>
  <si>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</si>
  <si>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</si>
  <si>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</si>
  <si>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</si>
  <si>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</si>
  <si>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</si>
  <si>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</si>
  <si>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</si>
  <si>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</si>
  <si>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</si>
  <si>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</si>
  <si>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</si>
  <si>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</si>
  <si>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</si>
  <si>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</si>
  <si>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</si>
  <si>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</si>
  <si>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</si>
  <si>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</si>
  <si>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</si>
  <si>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</si>
  <si>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</si>
  <si>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</si>
  <si>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</si>
  <si>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</si>
  <si>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</si>
  <si>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</si>
  <si>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</si>
  <si>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</si>
  <si>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</si>
  <si>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</si>
  <si>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</si>
  <si>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</si>
  <si>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</si>
  <si>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</si>
  <si>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</si>
  <si>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</si>
  <si>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</si>
  <si>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</si>
  <si>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</si>
  <si>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</si>
  <si>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</si>
  <si>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</si>
  <si>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</si>
  <si>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</si>
  <si>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</si>
  <si>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</si>
  <si>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</si>
  <si>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</si>
  <si>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</si>
  <si>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</si>
  <si>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</si>
  <si>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</si>
  <si>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</si>
  <si>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</si>
  <si>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</si>
  <si>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</si>
  <si>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</si>
  <si>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</si>
  <si>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</si>
  <si>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</si>
  <si>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</si>
  <si>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</si>
  <si>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</si>
  <si>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</si>
  <si>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</si>
  <si>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</si>
  <si>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</si>
  <si>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</si>
  <si>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</si>
  <si>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</si>
  <si>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</si>
  <si>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</si>
  <si>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</si>
  <si>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</si>
  <si>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</si>
  <si>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</si>
  <si>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</si>
  <si>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</si>
  <si>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</si>
  <si>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</si>
  <si>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</si>
  <si>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</si>
  <si>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</si>
  <si>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</si>
  <si>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</si>
  <si>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</si>
  <si>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</si>
  <si>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</si>
  <si>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</si>
  <si>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</si>
  <si>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</si>
  <si>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</si>
  <si>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</si>
  <si>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</si>
  <si>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</si>
  <si>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</si>
  <si>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</si>
  <si>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</si>
  <si>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</si>
  <si>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</si>
  <si>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</si>
  <si>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</si>
  <si>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</si>
  <si>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</si>
  <si>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</si>
  <si>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</si>
  <si>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</si>
  <si>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</si>
  <si>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</si>
  <si>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</si>
  <si>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</si>
  <si>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</si>
  <si>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</si>
  <si>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</si>
  <si>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</si>
  <si>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</si>
  <si>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</si>
  <si>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</si>
  <si>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</si>
  <si>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</si>
  <si>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</si>
  <si>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</si>
  <si>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</si>
  <si>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</si>
  <si>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</si>
  <si>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</si>
  <si>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</si>
  <si>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</si>
  <si>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</si>
  <si>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</si>
  <si>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</si>
  <si>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</si>
  <si>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</si>
  <si>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</si>
  <si>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</si>
  <si>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</si>
  <si>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</si>
  <si>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</si>
  <si>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</si>
  <si>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</si>
  <si>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</si>
  <si>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</si>
  <si>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</si>
  <si>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</si>
  <si>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</si>
  <si>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</si>
  <si>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</si>
  <si>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</si>
  <si>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</si>
  <si>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</si>
  <si>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</si>
  <si>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</si>
  <si>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</si>
  <si>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</si>
  <si>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</si>
  <si>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</si>
  <si>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</si>
  <si>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</si>
  <si>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</si>
  <si>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</si>
  <si>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</si>
  <si>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</si>
  <si>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</si>
  <si>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</si>
  <si>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</si>
  <si>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</si>
  <si>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</si>
  <si>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</si>
  <si>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</si>
  <si>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</si>
  <si>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</si>
  <si>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</si>
  <si>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</si>
  <si>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</si>
  <si>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</si>
  <si>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</si>
  <si>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</si>
  <si>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</si>
  <si>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</si>
  <si>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</si>
  <si>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</si>
  <si>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</si>
  <si>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</si>
  <si>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</si>
  <si>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</si>
  <si>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</si>
  <si>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</si>
  <si>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</si>
  <si>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</si>
  <si>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</si>
  <si>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</si>
  <si>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</si>
  <si>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</si>
  <si>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</si>
  <si>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</si>
  <si>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</si>
  <si>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</si>
  <si>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</si>
  <si>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</si>
  <si>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</si>
  <si>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</si>
  <si>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</si>
  <si>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</si>
  <si>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</si>
  <si>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</si>
  <si>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</si>
  <si>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</si>
  <si>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</si>
  <si>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</si>
  <si>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</si>
  <si>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</si>
  <si>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</si>
  <si>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</si>
  <si>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</si>
  <si>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</si>
  <si>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</si>
  <si>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</si>
  <si>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</si>
  <si>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</si>
  <si>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</si>
  <si>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</si>
  <si>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</si>
  <si>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</si>
  <si>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</si>
  <si>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</si>
  <si>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</si>
  <si>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</si>
  <si>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</si>
  <si>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</si>
  <si>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</si>
  <si>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</si>
  <si>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</si>
  <si>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</si>
  <si>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</si>
  <si>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</si>
  <si>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</si>
  <si>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</si>
  <si>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</si>
  <si>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</si>
  <si>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</si>
  <si>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</si>
  <si>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</si>
  <si>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</si>
  <si>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</si>
  <si>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</si>
  <si>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</si>
  <si>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</si>
  <si>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</si>
  <si>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</si>
  <si>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</si>
  <si>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</si>
  <si>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</si>
  <si>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</si>
  <si>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</si>
  <si>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</si>
  <si>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</si>
  <si>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</si>
  <si>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</si>
  <si>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</si>
  <si>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</si>
  <si>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</si>
  <si>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</si>
  <si>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</si>
  <si>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</si>
  <si>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</si>
  <si>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</si>
  <si>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</si>
  <si>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</si>
  <si>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</si>
  <si>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</si>
  <si>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</si>
  <si>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</si>
  <si>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</si>
  <si>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</si>
  <si>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</si>
  <si>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</si>
  <si>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</si>
  <si>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</si>
  <si>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</si>
  <si>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</si>
  <si>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</si>
  <si>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</si>
  <si>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</si>
  <si>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</si>
  <si>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</si>
  <si>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</si>
  <si>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</si>
  <si>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</si>
  <si>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</si>
  <si>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</si>
  <si>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</si>
  <si>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</si>
  <si>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</si>
  <si>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</si>
  <si>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</si>
  <si>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</si>
  <si>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</si>
  <si>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</si>
  <si>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</si>
  <si>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</si>
  <si>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</si>
  <si>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</si>
  <si>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</si>
  <si>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</si>
  <si>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</si>
  <si>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</si>
  <si>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</si>
  <si>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</si>
  <si>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</si>
  <si>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</si>
  <si>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</si>
  <si>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</si>
  <si>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</si>
  <si>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</si>
  <si>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</si>
  <si>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</si>
  <si>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</si>
  <si>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</si>
  <si>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</si>
  <si>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</si>
  <si>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</si>
  <si>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</si>
  <si>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</si>
  <si>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</si>
  <si>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</si>
  <si>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</si>
  <si>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</si>
  <si>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</si>
  <si>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</si>
  <si>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</si>
  <si>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</si>
  <si>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</si>
  <si>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</si>
  <si>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</si>
  <si>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</si>
  <si>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</si>
  <si>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</si>
  <si>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</si>
  <si>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</si>
  <si>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</si>
  <si>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</si>
  <si>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</si>
  <si>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</si>
  <si>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</si>
  <si>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</si>
  <si>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</si>
  <si>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</si>
  <si>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</si>
  <si>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</si>
  <si>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</si>
  <si>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</si>
  <si>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</si>
  <si>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</si>
  <si>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</si>
  <si>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</si>
  <si>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</si>
  <si>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</si>
  <si>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</si>
  <si>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</si>
  <si>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</si>
  <si>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</si>
  <si>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</si>
  <si>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</si>
  <si>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</si>
  <si>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</si>
  <si>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</si>
  <si>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</si>
  <si>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</si>
  <si>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</si>
  <si>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</si>
  <si>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</si>
  <si>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</si>
  <si>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</si>
  <si>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</si>
  <si>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</si>
  <si>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</si>
  <si>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</si>
  <si>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</si>
  <si>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</si>
  <si>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</si>
  <si>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</si>
  <si>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</si>
  <si>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</si>
  <si>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</si>
  <si>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</si>
  <si>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</si>
  <si>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</si>
  <si>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</si>
  <si>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</si>
  <si>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</si>
  <si>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</si>
  <si>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</si>
  <si>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</si>
  <si>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</si>
  <si>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</si>
  <si>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</si>
  <si>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</si>
  <si>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</si>
  <si>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</si>
  <si>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</si>
  <si>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</si>
  <si>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</si>
  <si>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</si>
  <si>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</si>
  <si>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</si>
  <si>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</si>
  <si>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</si>
  <si>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</si>
  <si>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</si>
  <si>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</si>
  <si>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</si>
  <si>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</si>
  <si>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</si>
  <si>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</si>
  <si>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</si>
  <si>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</si>
  <si>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</si>
  <si>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</si>
  <si>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</si>
  <si>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</si>
  <si>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</si>
  <si>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</si>
  <si>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</si>
  <si>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</si>
  <si>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</si>
  <si>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</si>
  <si>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</si>
  <si>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</si>
  <si>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</si>
  <si>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</si>
  <si>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</si>
  <si>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</si>
  <si>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</si>
  <si>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</si>
  <si>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</si>
  <si>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</si>
  <si>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</si>
  <si>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</si>
  <si>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</si>
  <si>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</si>
  <si>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</si>
  <si>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</si>
  <si>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</si>
  <si>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</si>
  <si>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</si>
  <si>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</si>
  <si>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</si>
  <si>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</si>
  <si>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</si>
  <si>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</si>
  <si>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</si>
  <si>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</si>
  <si>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</si>
  <si>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</si>
  <si>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</si>
  <si>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</si>
  <si>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</si>
  <si>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</si>
  <si>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</si>
  <si>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</si>
  <si>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</si>
  <si>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</si>
  <si>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</si>
  <si>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</si>
  <si>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</si>
  <si>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</si>
  <si>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</si>
  <si>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</si>
  <si>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</si>
  <si>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</si>
  <si>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</si>
  <si>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</si>
  <si>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</si>
  <si>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</si>
  <si>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</si>
  <si>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</si>
  <si>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</si>
  <si>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</si>
  <si>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</si>
  <si>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</si>
  <si>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</si>
  <si>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</si>
  <si>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</si>
  <si>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</si>
  <si>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</si>
  <si>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</si>
  <si>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</si>
  <si>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</si>
  <si>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</si>
  <si>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</si>
  <si>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</si>
  <si>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</si>
  <si>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</si>
  <si>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</si>
  <si>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</si>
  <si>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</si>
  <si>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</si>
  <si>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</si>
  <si>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</si>
  <si>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</si>
  <si>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</si>
  <si>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</si>
  <si>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</si>
  <si>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</si>
  <si>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</si>
  <si>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</si>
  <si>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</si>
  <si>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</si>
  <si>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</si>
  <si>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</si>
  <si>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</si>
  <si>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</si>
  <si>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</si>
  <si>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</si>
  <si>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</si>
  <si>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</si>
  <si>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</si>
  <si>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</si>
  <si>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</si>
  <si>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</si>
  <si>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</si>
  <si>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</si>
  <si>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</si>
  <si>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</si>
  <si>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</si>
  <si>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</si>
  <si>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</si>
  <si>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</si>
  <si>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</si>
  <si>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</si>
  <si>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</si>
  <si>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</si>
  <si>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</si>
  <si>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</si>
  <si>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</si>
  <si>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</si>
  <si>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</si>
  <si>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</si>
  <si>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</si>
  <si>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</si>
  <si>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</si>
  <si>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</si>
  <si>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</si>
  <si>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</si>
  <si>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</si>
  <si>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</si>
  <si>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</si>
  <si>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</si>
  <si>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</si>
  <si>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</si>
  <si>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</si>
  <si>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</si>
  <si>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</si>
  <si>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</si>
  <si>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</si>
  <si>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</si>
  <si>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</si>
  <si>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</si>
  <si>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</si>
  <si>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</si>
  <si>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</si>
  <si>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</si>
  <si>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</si>
  <si>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</si>
  <si>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</si>
  <si>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</si>
  <si>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</si>
  <si>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</si>
  <si>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</si>
  <si>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</si>
  <si>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</si>
  <si>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</si>
  <si>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</si>
  <si>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</si>
  <si>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</si>
  <si>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</si>
  <si>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</si>
  <si>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</si>
  <si>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</si>
  <si>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</si>
  <si>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</si>
  <si>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</si>
  <si>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</si>
  <si>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</si>
  <si>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</si>
  <si>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</si>
  <si>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</si>
  <si>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</si>
  <si>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</si>
  <si>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</si>
  <si>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</si>
  <si>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</si>
  <si>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</si>
  <si>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</si>
  <si>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</si>
  <si>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</si>
  <si>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</si>
  <si>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</si>
  <si>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</si>
  <si>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</si>
  <si>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</si>
  <si>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</si>
  <si>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</si>
  <si>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</si>
  <si>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</si>
  <si>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</si>
  <si>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</si>
  <si>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</si>
  <si>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</si>
  <si>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</si>
  <si>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</si>
  <si>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</si>
  <si>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</si>
  <si>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</si>
  <si>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</si>
  <si>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</si>
  <si>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</si>
  <si>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</si>
  <si>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</si>
  <si>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</si>
  <si>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</si>
  <si>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</si>
  <si>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</si>
  <si>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</si>
  <si>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</si>
  <si>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</si>
  <si>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</si>
  <si>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</si>
  <si>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</si>
  <si>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</si>
  <si>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</si>
  <si>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</si>
  <si>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</si>
  <si>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</si>
  <si>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</si>
  <si>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</si>
  <si>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</si>
  <si>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</si>
  <si>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</si>
  <si>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</si>
  <si>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</si>
  <si>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</si>
  <si>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</si>
  <si>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</si>
  <si>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</si>
  <si>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</si>
  <si>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</si>
  <si>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</si>
  <si>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</si>
  <si>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</si>
  <si>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</si>
  <si>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</si>
  <si>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</si>
  <si>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</si>
  <si>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</si>
  <si>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</si>
  <si>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</si>
  <si>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</si>
  <si>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</si>
  <si>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</si>
  <si>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</si>
  <si>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</si>
  <si>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</si>
  <si>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</si>
  <si>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</si>
  <si>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</si>
  <si>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</si>
  <si>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</si>
  <si>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</si>
  <si>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</si>
  <si>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</si>
  <si>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</si>
  <si>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</si>
  <si>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</si>
  <si>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</si>
  <si>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</si>
  <si>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</si>
  <si>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</si>
  <si>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</si>
  <si>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</si>
  <si>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</si>
  <si>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</si>
  <si>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</si>
  <si>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</si>
  <si>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</si>
  <si>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</si>
  <si>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</si>
  <si>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</si>
  <si>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</si>
  <si>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</si>
  <si>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</si>
  <si>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</si>
  <si>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</si>
  <si>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</si>
  <si>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</si>
  <si>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</si>
  <si>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</si>
  <si>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</si>
  <si>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</si>
  <si>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</si>
  <si>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</si>
  <si>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</si>
  <si>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</si>
  <si>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</si>
  <si>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</si>
  <si>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</si>
  <si>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</si>
  <si>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</si>
  <si>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</si>
  <si>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</si>
  <si>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</si>
  <si>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</si>
  <si>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</si>
  <si>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</si>
  <si>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</si>
  <si>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</si>
  <si>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</si>
  <si>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</si>
  <si>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</si>
  <si>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</si>
  <si>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</si>
  <si>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</si>
  <si>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</si>
  <si>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</si>
  <si>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</si>
  <si>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</si>
  <si>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</si>
  <si>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</si>
  <si>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</si>
  <si>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</si>
  <si>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</si>
  <si>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</si>
  <si>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</si>
  <si>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</si>
  <si>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</si>
  <si>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</si>
  <si>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</si>
  <si>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</si>
  <si>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</si>
  <si>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</si>
  <si>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</si>
  <si>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</si>
  <si>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</si>
  <si>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</si>
  <si>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</si>
  <si>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</si>
  <si>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</si>
  <si>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</si>
  <si>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</si>
  <si>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</si>
  <si>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</si>
  <si>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</si>
  <si>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</si>
  <si>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</si>
  <si>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</si>
  <si>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</si>
  <si>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</si>
  <si>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</si>
  <si>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</si>
  <si>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</si>
  <si>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</si>
  <si>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</si>
  <si>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</si>
  <si>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</si>
  <si>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</si>
  <si>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</si>
  <si>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</si>
  <si>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</si>
  <si>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</si>
  <si>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</si>
  <si>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</si>
  <si>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</si>
  <si>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</si>
  <si>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</si>
  <si>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</si>
  <si>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</si>
  <si>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</si>
  <si>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</si>
  <si>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</si>
  <si>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</si>
  <si>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</si>
  <si>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</si>
  <si>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</si>
  <si>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</si>
  <si>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</si>
  <si>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</si>
  <si>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</si>
  <si>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</si>
  <si>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</si>
  <si>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</si>
  <si>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</si>
  <si>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</si>
  <si>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</si>
  <si>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</si>
  <si>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</si>
  <si>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</si>
  <si>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</si>
  <si>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</si>
  <si>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</si>
  <si>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</si>
  <si>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</si>
  <si>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</si>
  <si>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</si>
  <si>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</si>
  <si>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</si>
  <si>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</si>
  <si>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</si>
  <si>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</si>
  <si>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</si>
  <si>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</si>
  <si>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</si>
  <si>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</si>
  <si>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</si>
  <si>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</si>
  <si>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</si>
  <si>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</si>
  <si>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</si>
  <si>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</si>
  <si>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</si>
  <si>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</si>
  <si>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</si>
  <si>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</si>
  <si>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</si>
  <si>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</si>
  <si>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</si>
  <si>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</si>
  <si>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</si>
  <si>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</si>
  <si>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</si>
  <si>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</si>
  <si>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</si>
  <si>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</si>
  <si>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</si>
  <si>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</si>
  <si>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</si>
  <si>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</si>
  <si>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</si>
  <si>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</si>
  <si>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</si>
  <si>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</si>
  <si>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</si>
  <si>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</si>
  <si>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</si>
  <si>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</si>
  <si>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</si>
  <si>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</si>
  <si>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</si>
  <si>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</si>
  <si>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</si>
  <si>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</si>
  <si>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</si>
  <si>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</si>
  <si>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</si>
  <si>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</si>
  <si>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</si>
  <si>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</si>
  <si>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</si>
  <si>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</si>
  <si>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</si>
  <si>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</si>
  <si>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</si>
  <si>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</si>
  <si>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</si>
  <si>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</si>
  <si>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</si>
  <si>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</si>
  <si>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</si>
  <si>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</si>
  <si>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</si>
  <si>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</si>
  <si>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</si>
  <si>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</si>
  <si>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</si>
  <si>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</si>
  <si>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</si>
  <si>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</si>
  <si>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</si>
  <si>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</si>
  <si>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</si>
  <si>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</si>
  <si>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</si>
  <si>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</si>
  <si>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</si>
  <si>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</si>
  <si>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</si>
  <si>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</si>
  <si>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</si>
  <si>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</si>
  <si>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</si>
  <si>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</si>
  <si>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</si>
  <si>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</si>
  <si>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</si>
  <si>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</si>
  <si>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</si>
  <si>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</si>
  <si>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</si>
  <si>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</si>
  <si>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</si>
  <si>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</si>
  <si>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</si>
  <si>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</si>
  <si>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</si>
  <si>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</si>
  <si>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</si>
  <si>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</si>
  <si>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</si>
  <si>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</si>
  <si>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</si>
  <si>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</si>
  <si>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</si>
  <si>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</si>
  <si>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</si>
  <si>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</si>
  <si>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</si>
  <si>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</si>
  <si>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</si>
  <si>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</si>
  <si>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</si>
  <si>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</si>
  <si>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</si>
  <si>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</si>
  <si>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</si>
  <si>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</si>
  <si>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</si>
  <si>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</si>
  <si>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</si>
  <si>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</si>
  <si>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</si>
  <si>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</si>
  <si>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</si>
  <si>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</si>
  <si>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</si>
  <si>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</si>
  <si>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</si>
  <si>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</si>
  <si>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</si>
  <si>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</si>
  <si>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</si>
  <si>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</si>
  <si>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</si>
  <si>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</si>
  <si>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</si>
  <si>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</si>
  <si>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</si>
  <si>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</si>
  <si>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</si>
  <si>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</si>
  <si>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</si>
  <si>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</si>
  <si>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</si>
  <si>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</si>
  <si>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</si>
  <si>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</si>
  <si>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</si>
  <si>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</si>
  <si>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</si>
  <si>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</si>
  <si>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</si>
  <si>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</si>
  <si>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</si>
  <si>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</si>
  <si>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</si>
  <si>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</si>
  <si>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</si>
  <si>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</si>
  <si>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</si>
  <si>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</si>
  <si>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</si>
  <si>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</si>
  <si>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</si>
  <si>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</si>
  <si>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</si>
  <si>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</si>
  <si>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</si>
  <si>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</si>
  <si>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</si>
  <si>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</si>
  <si>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</si>
  <si>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</si>
  <si>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</si>
  <si>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</si>
  <si>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</si>
  <si>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</si>
  <si>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</si>
  <si>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</si>
  <si>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</si>
  <si>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</si>
  <si>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</si>
  <si>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</si>
  <si>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</si>
  <si>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</si>
  <si>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</si>
  <si>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</si>
  <si>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</si>
  <si>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</si>
  <si>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</si>
  <si>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</si>
  <si>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</si>
  <si>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</si>
  <si>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</si>
  <si>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</si>
  <si>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</si>
  <si>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</si>
  <si>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</si>
  <si>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</si>
  <si>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</si>
  <si>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</si>
  <si>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</si>
  <si>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</si>
  <si>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</si>
  <si>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</si>
  <si>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</si>
  <si>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</si>
  <si>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</si>
  <si>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</si>
  <si>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</si>
  <si>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</si>
  <si>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</si>
  <si>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</si>
  <si>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</si>
  <si>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</si>
  <si>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</si>
  <si>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</si>
  <si>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</si>
  <si>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</si>
  <si>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</si>
  <si>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</si>
  <si>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</si>
  <si>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</si>
  <si>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</si>
  <si>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</si>
  <si>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</si>
  <si>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</si>
  <si>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</si>
  <si>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</si>
  <si>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</si>
  <si>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</si>
  <si>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</si>
  <si>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</si>
  <si>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</si>
  <si>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</si>
  <si>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</si>
  <si>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</si>
  <si>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</si>
  <si>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</si>
  <si>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</si>
  <si>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</si>
  <si>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</si>
  <si>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</si>
  <si>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</si>
  <si>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</si>
  <si>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</si>
  <si>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</si>
  <si>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</si>
  <si>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</si>
  <si>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</si>
  <si>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</si>
  <si>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</si>
  <si>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</si>
  <si>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</si>
  <si>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</si>
  <si>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</si>
  <si>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</si>
  <si>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</si>
  <si>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</si>
  <si>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</si>
  <si>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</si>
  <si>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</si>
  <si>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</si>
  <si>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</si>
  <si>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</si>
  <si>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</si>
  <si>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</si>
  <si>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</si>
  <si>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</si>
  <si>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</si>
  <si>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</si>
  <si>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</si>
  <si>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</si>
  <si>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</si>
  <si>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</si>
  <si>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</si>
  <si>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</si>
  <si>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</si>
  <si>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</si>
  <si>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</si>
  <si>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</si>
  <si>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</si>
  <si>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</si>
  <si>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</si>
  <si>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</si>
  <si>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</si>
  <si>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</si>
  <si>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</si>
  <si>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</si>
  <si>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</si>
  <si>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</si>
  <si>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</si>
  <si>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</si>
  <si>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</si>
  <si>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</si>
  <si>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</si>
  <si>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</si>
  <si>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</si>
  <si>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</si>
  <si>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</si>
  <si>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</si>
  <si>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</si>
  <si>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</si>
  <si>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</si>
  <si>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</si>
  <si>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</si>
  <si>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</si>
  <si>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</si>
  <si>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</si>
  <si>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</si>
  <si>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</si>
  <si>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</si>
  <si>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</si>
  <si>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</si>
  <si>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</si>
  <si>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</si>
  <si>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</si>
  <si>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</si>
  <si>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</si>
  <si>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</si>
  <si>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</si>
  <si>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</si>
  <si>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</si>
  <si>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</si>
  <si>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</si>
  <si>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</si>
  <si>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</si>
  <si>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</si>
  <si>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</si>
  <si>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</si>
  <si>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</si>
  <si>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</si>
  <si>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</si>
  <si>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</si>
  <si>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</si>
  <si>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</si>
  <si>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</si>
  <si>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</si>
  <si>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</si>
  <si>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</si>
  <si>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</si>
  <si>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</si>
  <si>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</si>
  <si>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</si>
  <si>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</si>
  <si>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</si>
  <si>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</si>
  <si>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</si>
  <si>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</si>
  <si>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</si>
  <si>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</si>
  <si>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</si>
  <si>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</si>
  <si>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</si>
  <si>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</si>
  <si>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</si>
  <si>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</si>
  <si>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</si>
  <si>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</si>
  <si>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</si>
  <si>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</si>
  <si>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</si>
  <si>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</si>
  <si>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</si>
  <si>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</si>
  <si>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</si>
  <si>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</si>
  <si>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</si>
  <si>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</si>
  <si>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</si>
  <si>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</si>
  <si>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</si>
  <si>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</si>
  <si>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</si>
  <si>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</si>
  <si>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</si>
  <si>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</si>
  <si>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</si>
  <si>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</si>
  <si>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</si>
  <si>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</si>
  <si>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</si>
  <si>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</si>
  <si>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</si>
  <si>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</si>
  <si>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</si>
  <si>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</si>
  <si>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</si>
  <si>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</si>
  <si>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</si>
  <si>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</si>
  <si>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</si>
  <si>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</si>
  <si>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</si>
  <si>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</si>
  <si>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</si>
  <si>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</si>
  <si>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</si>
  <si>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</si>
  <si>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</si>
  <si>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</si>
  <si>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</si>
  <si>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</si>
  <si>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</si>
  <si>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</si>
  <si>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</si>
  <si>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</si>
  <si>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</si>
  <si>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</si>
  <si>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</si>
  <si>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</si>
  <si>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</si>
  <si>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</si>
  <si>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</si>
  <si>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</si>
  <si>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</si>
  <si>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</si>
  <si>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</si>
  <si>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</si>
  <si>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</si>
  <si>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</si>
  <si>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</si>
  <si>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</si>
  <si>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</si>
  <si>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</si>
  <si>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</si>
  <si>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</si>
  <si>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</si>
  <si>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</si>
  <si>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</si>
  <si>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</si>
  <si>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</si>
  <si>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</si>
  <si>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</si>
  <si>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</si>
  <si>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</si>
  <si>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</si>
  <si>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</si>
  <si>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</si>
  <si>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</si>
  <si>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</si>
  <si>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</si>
  <si>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</si>
  <si>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</si>
  <si>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</si>
  <si>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</si>
  <si>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</si>
  <si>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</si>
  <si>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</si>
  <si>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</si>
  <si>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</si>
  <si>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</si>
  <si>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</si>
  <si>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</si>
  <si>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</si>
  <si>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</si>
  <si>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</si>
  <si>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</si>
  <si>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</si>
  <si>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</si>
  <si>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</si>
  <si>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</si>
  <si>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</si>
  <si>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</si>
  <si>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</si>
  <si>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</si>
  <si>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</si>
  <si>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</si>
  <si>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</si>
  <si>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</si>
  <si>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</si>
  <si>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</si>
  <si>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</si>
  <si>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</si>
  <si>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</si>
  <si>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</si>
  <si>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</si>
  <si>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</si>
  <si>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</si>
  <si>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</si>
  <si>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</si>
  <si>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</si>
  <si>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</si>
  <si>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</si>
  <si>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</si>
  <si>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</si>
  <si>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</si>
  <si>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</si>
  <si>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</si>
  <si>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</si>
  <si>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</si>
  <si>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</si>
  <si>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</si>
  <si>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</si>
  <si>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</si>
  <si>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</si>
  <si>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</si>
  <si>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</si>
  <si>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</si>
  <si>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</si>
  <si>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</si>
  <si>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</si>
  <si>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</si>
  <si>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</si>
  <si>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</si>
  <si>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</si>
  <si>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</si>
  <si>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</si>
  <si>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</si>
  <si>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</si>
  <si>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</si>
  <si>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</si>
  <si>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</si>
  <si>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</si>
  <si>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</si>
  <si>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</si>
  <si>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</si>
  <si>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</si>
  <si>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</si>
  <si>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</si>
  <si>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</si>
  <si>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</si>
  <si>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</si>
  <si>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</si>
  <si>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</si>
  <si>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</si>
  <si>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</si>
  <si>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</si>
  <si>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</si>
  <si>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</si>
  <si>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</si>
  <si>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</si>
  <si>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</si>
  <si>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</si>
  <si>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</si>
  <si>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</si>
  <si>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</si>
  <si>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</si>
  <si>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</si>
  <si>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</si>
  <si>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</si>
  <si>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</si>
  <si>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</si>
  <si>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</si>
  <si>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</si>
  <si>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</si>
  <si>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</si>
  <si>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</si>
  <si>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</si>
  <si>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</si>
  <si>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</si>
  <si>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</si>
  <si>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</si>
  <si>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</si>
  <si>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</si>
  <si>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</si>
  <si>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</si>
  <si>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</si>
  <si>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</si>
  <si>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</si>
  <si>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</si>
  <si>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</si>
  <si>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</si>
  <si>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</si>
  <si>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</si>
  <si>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</si>
  <si>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</si>
  <si>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</si>
  <si>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</si>
  <si>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</si>
  <si>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</si>
  <si>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</si>
  <si>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</si>
  <si>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</si>
  <si>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</si>
  <si>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</si>
  <si>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</si>
  <si>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</si>
  <si>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</si>
  <si>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</si>
  <si>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</si>
  <si>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</si>
  <si>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</si>
  <si>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</si>
  <si>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</si>
  <si>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</si>
  <si>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</si>
  <si>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</si>
  <si>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</si>
  <si>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</si>
  <si>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</si>
  <si>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</si>
  <si>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</si>
  <si>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</si>
  <si>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</si>
  <si>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</si>
  <si>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</si>
  <si>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</si>
  <si>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</si>
  <si>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</si>
  <si>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</si>
  <si>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</si>
  <si>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</si>
  <si>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</si>
  <si>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</si>
  <si>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</si>
  <si>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</si>
  <si>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</si>
  <si>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</si>
  <si>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</si>
  <si>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</si>
  <si>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</si>
  <si>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</si>
  <si>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</si>
  <si>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</si>
  <si>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</si>
  <si>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</si>
  <si>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</si>
  <si>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</si>
  <si>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</si>
  <si>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</si>
  <si>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</si>
  <si>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</si>
  <si>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</si>
  <si>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</si>
  <si>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</si>
  <si>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</si>
  <si>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</si>
  <si>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</si>
  <si>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</si>
  <si>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</si>
  <si>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</si>
  <si>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</si>
  <si>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</si>
  <si>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</si>
  <si>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</si>
  <si>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</si>
  <si>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</si>
  <si>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</si>
  <si>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</si>
  <si>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</si>
  <si>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</si>
  <si>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</si>
  <si>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</si>
  <si>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</si>
  <si>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</si>
  <si>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</si>
  <si>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</si>
  <si>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</si>
  <si>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</si>
  <si>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</si>
  <si>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</si>
  <si>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</si>
  <si>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</si>
  <si>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</si>
  <si>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</si>
  <si>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</si>
  <si>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</si>
  <si>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</si>
  <si>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</si>
  <si>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</si>
  <si>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</si>
  <si>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</si>
  <si>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</si>
  <si>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</si>
  <si>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</si>
  <si>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</si>
  <si>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</si>
  <si>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</si>
  <si>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</si>
  <si>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</si>
  <si>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</si>
  <si>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</si>
  <si>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</si>
  <si>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</si>
  <si>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</si>
  <si>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</si>
  <si>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</si>
  <si>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</si>
  <si>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</si>
  <si>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</si>
  <si>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</si>
  <si>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</si>
  <si>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</si>
  <si>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</si>
  <si>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</si>
  <si>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</si>
  <si>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</si>
  <si>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</si>
  <si>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</si>
  <si>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</si>
  <si>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</si>
  <si>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</si>
  <si>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</si>
  <si>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</si>
  <si>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</si>
  <si>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</si>
  <si>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</si>
  <si>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</si>
  <si>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</si>
  <si>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</si>
  <si>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</si>
  <si>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</si>
  <si>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</si>
  <si>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</si>
  <si>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</si>
  <si>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</si>
  <si>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</si>
  <si>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</si>
  <si>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</si>
  <si>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</si>
  <si>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</si>
  <si>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</si>
  <si>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</si>
  <si>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</si>
  <si>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</si>
  <si>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</si>
  <si>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</si>
  <si>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</si>
  <si>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</si>
  <si>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</si>
  <si>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</si>
  <si>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</si>
  <si>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</si>
  <si>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</si>
  <si>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</si>
  <si>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</si>
  <si>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</si>
  <si>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</si>
  <si>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</si>
  <si>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</si>
  <si>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</si>
  <si>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</si>
  <si>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</si>
  <si>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</si>
  <si>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</si>
  <si>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</si>
  <si>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</si>
  <si>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</si>
  <si>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</si>
  <si>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</si>
  <si>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</si>
  <si>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</si>
  <si>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</si>
  <si>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</si>
  <si>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</si>
  <si>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</si>
  <si>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</si>
  <si>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</si>
  <si>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</si>
  <si>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</si>
  <si>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</si>
  <si>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</si>
  <si>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</si>
  <si>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</si>
  <si>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</si>
  <si>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</si>
  <si>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</si>
  <si>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</si>
  <si>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</si>
  <si>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</si>
  <si>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</si>
  <si>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</si>
  <si>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</si>
  <si>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</si>
  <si>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</si>
  <si>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</si>
  <si>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</si>
  <si>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</si>
  <si>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</si>
  <si>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</si>
  <si>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</si>
  <si>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</si>
  <si>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</si>
  <si>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</si>
  <si>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</si>
  <si>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</si>
  <si>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</si>
  <si>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</si>
  <si>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</si>
  <si>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</si>
  <si>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</si>
  <si>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</si>
  <si>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</si>
  <si>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</si>
  <si>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</si>
  <si>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</si>
  <si>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</si>
  <si>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</si>
  <si>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</si>
  <si>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</si>
  <si>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</si>
  <si>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</si>
  <si>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</si>
  <si>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</si>
  <si>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</si>
  <si>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</si>
  <si>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</si>
  <si>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</si>
  <si>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</si>
  <si>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</si>
  <si>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</si>
  <si>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</si>
  <si>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</si>
  <si>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</si>
  <si>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</si>
  <si>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</si>
  <si>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</si>
  <si>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</si>
  <si>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</si>
  <si>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</si>
  <si>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</si>
  <si>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</si>
  <si>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</si>
  <si>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</si>
  <si>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</si>
  <si>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</si>
  <si>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</si>
  <si>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</si>
  <si>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</si>
  <si>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</si>
  <si>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</si>
  <si>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</si>
  <si>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</si>
  <si>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</si>
  <si>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</si>
  <si>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</si>
  <si>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</si>
  <si>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</si>
  <si>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</si>
  <si>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</si>
  <si>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</si>
  <si>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</si>
  <si>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</si>
  <si>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</si>
  <si>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</si>
  <si>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</si>
  <si>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</si>
  <si>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</si>
  <si>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</si>
  <si>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</si>
  <si>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</si>
  <si>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</si>
  <si>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</si>
  <si>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</si>
  <si>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</si>
  <si>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</si>
  <si>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</si>
  <si>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</si>
  <si>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</si>
  <si>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</si>
  <si>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</si>
  <si>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</si>
  <si>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</si>
  <si>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</si>
  <si>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</si>
  <si>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</si>
  <si>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</si>
  <si>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</si>
  <si>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</si>
  <si>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</si>
  <si>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</si>
  <si>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</si>
  <si>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</si>
  <si>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</si>
  <si>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</si>
  <si>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</si>
  <si>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</si>
  <si>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</si>
  <si>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</si>
  <si>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</si>
  <si>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</si>
  <si>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</si>
  <si>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</si>
  <si>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</si>
  <si>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</si>
  <si>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</si>
  <si>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</si>
  <si>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</si>
  <si>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</si>
  <si>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</si>
  <si>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</si>
  <si>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</si>
  <si>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</si>
  <si>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</si>
  <si>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</si>
  <si>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</si>
  <si>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</si>
  <si>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</si>
  <si>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</si>
  <si>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</si>
  <si>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</si>
  <si>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</si>
  <si>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</si>
  <si>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</si>
  <si>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</si>
  <si>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</si>
  <si>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</si>
  <si>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</si>
  <si>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</si>
  <si>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</si>
  <si>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</si>
  <si>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</si>
  <si>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</si>
  <si>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</si>
  <si>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</si>
  <si>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</si>
  <si>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</si>
  <si>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</si>
  <si>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</si>
  <si>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</si>
  <si>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</si>
  <si>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</si>
  <si>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</si>
  <si>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</si>
  <si>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</si>
  <si>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</si>
  <si>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</si>
  <si>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</si>
  <si>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</si>
  <si>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</si>
  <si>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</si>
  <si>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</si>
  <si>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</si>
  <si>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</si>
  <si>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</si>
  <si>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</si>
  <si>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</si>
  <si>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</si>
  <si>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</si>
  <si>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</si>
  <si>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</si>
  <si>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</si>
  <si>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</si>
  <si>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</si>
  <si>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</si>
  <si>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</si>
  <si>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</si>
  <si>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</si>
  <si>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</si>
  <si>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</si>
  <si>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</si>
  <si>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</si>
  <si>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</si>
  <si>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</si>
  <si>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</si>
  <si>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</si>
  <si>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</si>
  <si>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</si>
  <si>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</si>
  <si>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</si>
  <si>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</si>
  <si>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</si>
  <si>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</si>
  <si>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</si>
  <si>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</si>
  <si>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</si>
  <si>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</si>
  <si>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</si>
  <si>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</si>
  <si>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</si>
  <si>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</si>
  <si>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</si>
  <si>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</si>
  <si>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</si>
  <si>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</si>
  <si>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</si>
  <si>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</si>
  <si>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</si>
  <si>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</si>
  <si>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</si>
  <si>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</si>
  <si>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</si>
  <si>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</si>
  <si>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</si>
  <si>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</si>
  <si>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</si>
  <si>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</si>
  <si>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</si>
  <si>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</si>
  <si>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</si>
  <si>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</si>
  <si>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</si>
  <si>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</si>
  <si>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</si>
  <si>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</si>
  <si>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</si>
  <si>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</si>
  <si>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</si>
  <si>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</si>
  <si>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</si>
  <si>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</si>
  <si>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</si>
  <si>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</si>
  <si>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</si>
  <si>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</si>
  <si>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</si>
  <si>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</si>
  <si>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</si>
  <si>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</si>
  <si>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</si>
  <si>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</si>
  <si>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</si>
  <si>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</si>
  <si>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</si>
  <si>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</si>
  <si>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</si>
  <si>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</si>
  <si>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</si>
  <si>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</si>
  <si>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</si>
  <si>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</si>
  <si>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</si>
  <si>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</si>
  <si>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</si>
  <si>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</si>
  <si>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</si>
  <si>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</si>
  <si>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</si>
  <si>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</si>
  <si>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</si>
  <si>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</si>
  <si>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</si>
  <si>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</si>
  <si>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</si>
  <si>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</si>
  <si>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</si>
  <si>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</si>
  <si>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</si>
  <si>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</si>
  <si>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</si>
  <si>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</si>
  <si>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</si>
  <si>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</si>
  <si>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</si>
  <si>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</si>
  <si>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</si>
  <si>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</si>
  <si>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</si>
  <si>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</si>
  <si>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</si>
  <si>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</si>
  <si>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</si>
  <si>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</si>
  <si>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</si>
  <si>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</si>
  <si>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</si>
  <si>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</si>
  <si>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</si>
  <si>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</si>
  <si>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</si>
  <si>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</si>
  <si>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</si>
  <si>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</si>
  <si>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</si>
  <si>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</si>
  <si>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</si>
  <si>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</si>
  <si>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</si>
  <si>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</si>
  <si>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</si>
  <si>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</si>
  <si>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</si>
  <si>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</si>
  <si>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</si>
  <si>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</si>
  <si>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</si>
  <si>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</si>
  <si>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</si>
  <si>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</si>
  <si>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</si>
  <si>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</si>
  <si>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</si>
  <si>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</si>
  <si>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</si>
  <si>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</si>
  <si>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</si>
  <si>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</si>
  <si>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</si>
  <si>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</si>
  <si>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</si>
  <si>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</si>
  <si>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</si>
  <si>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</si>
  <si>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</si>
  <si>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</si>
  <si>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</si>
  <si>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</si>
  <si>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</si>
  <si>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</si>
  <si>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</si>
  <si>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</si>
  <si>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</si>
  <si>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</si>
  <si>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</si>
  <si>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</si>
  <si>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</si>
  <si>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</si>
  <si>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</si>
  <si>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</si>
  <si>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</si>
  <si>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</si>
  <si>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</si>
  <si>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</si>
  <si>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</si>
  <si>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</si>
  <si>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</si>
  <si>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</si>
  <si>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</si>
  <si>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</si>
  <si>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</si>
  <si>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</si>
  <si>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</si>
  <si>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</si>
  <si>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</si>
  <si>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</si>
  <si>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</si>
  <si>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</si>
  <si>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</si>
  <si>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</si>
  <si>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</si>
  <si>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</si>
  <si>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</si>
  <si>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</si>
  <si>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</si>
  <si>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</si>
  <si>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</si>
  <si>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</si>
  <si>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</si>
  <si>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</si>
  <si>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</si>
  <si>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</si>
  <si>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</si>
  <si>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</si>
  <si>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</si>
  <si>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</si>
  <si>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</si>
  <si>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</si>
  <si>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</si>
  <si>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</si>
  <si>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</si>
  <si>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</si>
  <si>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</si>
  <si>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</si>
  <si>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</si>
  <si>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</si>
  <si>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</si>
  <si>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</si>
  <si>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</si>
  <si>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</si>
  <si>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</si>
  <si>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</si>
  <si>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</si>
  <si>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</si>
  <si>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</si>
  <si>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</si>
  <si>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</si>
  <si>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</si>
  <si>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</si>
  <si>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</si>
  <si>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</si>
  <si>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</si>
  <si>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</si>
  <si>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</si>
  <si>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</si>
  <si>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</si>
  <si>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</si>
  <si>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</si>
  <si>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</si>
  <si>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</si>
  <si>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</si>
  <si>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</si>
  <si>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</si>
  <si>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</si>
  <si>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</si>
  <si>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</si>
  <si>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</si>
  <si>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</si>
  <si>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</si>
  <si>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</si>
  <si>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</si>
  <si>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</si>
  <si>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</si>
  <si>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</si>
  <si>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</si>
  <si>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</si>
  <si>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</si>
  <si>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</si>
  <si>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</si>
  <si>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</si>
  <si>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</si>
  <si>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</si>
  <si>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</si>
  <si>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</si>
  <si>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</si>
  <si>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</si>
  <si>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</si>
  <si>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</si>
  <si>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</si>
  <si>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</si>
  <si>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</si>
  <si>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</si>
  <si>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</si>
  <si>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</si>
  <si>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</si>
  <si>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</si>
  <si>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</si>
  <si>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</si>
  <si>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</si>
  <si>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</si>
  <si>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</si>
  <si>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</si>
  <si>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</si>
  <si>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</si>
  <si>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</si>
  <si>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</si>
  <si>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</si>
  <si>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</si>
  <si>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</si>
  <si>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</si>
  <si>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</si>
  <si>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</si>
  <si>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</si>
  <si>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</si>
  <si>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</si>
  <si>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</si>
  <si>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</si>
  <si>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</si>
  <si>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</si>
  <si>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</si>
  <si>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</si>
  <si>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</si>
  <si>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</si>
  <si>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</si>
  <si>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</si>
  <si>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</si>
  <si>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</si>
  <si>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</si>
  <si>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</si>
  <si>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</si>
  <si>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</si>
  <si>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</si>
  <si>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</si>
  <si>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</si>
  <si>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</si>
  <si>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</si>
  <si>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</si>
  <si>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</si>
  <si>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</si>
  <si>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</si>
  <si>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</si>
  <si>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</si>
  <si>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</si>
  <si>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</si>
  <si>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</si>
  <si>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</si>
  <si>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</si>
  <si>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</si>
  <si>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</si>
  <si>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</si>
  <si>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</si>
  <si>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</si>
  <si>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</si>
  <si>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</si>
  <si>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</si>
  <si>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</si>
  <si>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</si>
  <si>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</si>
  <si>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</si>
  <si>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</si>
  <si>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</si>
  <si>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</si>
  <si>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</si>
  <si>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</si>
  <si>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</si>
  <si>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</si>
  <si>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</si>
  <si>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</si>
  <si>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</si>
  <si>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</si>
  <si>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</si>
  <si>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</si>
  <si>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</si>
  <si>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</si>
  <si>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</si>
  <si>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</si>
  <si>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</si>
  <si>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</si>
  <si>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</si>
  <si>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</si>
  <si>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</si>
  <si>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</si>
  <si>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</si>
  <si>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</si>
  <si>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</si>
  <si>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</si>
  <si>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</si>
  <si>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</si>
  <si>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</si>
  <si>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</si>
  <si>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</si>
  <si>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</si>
  <si>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</si>
  <si>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</si>
  <si>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</si>
  <si>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</si>
  <si>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</si>
  <si>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</si>
  <si>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</si>
  <si>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</si>
  <si>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</si>
  <si>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</si>
  <si>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</si>
  <si>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</si>
  <si>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</si>
  <si>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</si>
  <si>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</si>
  <si>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</si>
  <si>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</si>
  <si>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</si>
  <si>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</si>
  <si>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</si>
  <si>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</si>
  <si>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</si>
  <si>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</si>
  <si>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</si>
  <si>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</si>
  <si>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</si>
  <si>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</si>
  <si>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</si>
  <si>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</si>
  <si>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</si>
  <si>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</si>
  <si>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</si>
  <si>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</si>
  <si>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</si>
  <si>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</si>
  <si>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</si>
  <si>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</si>
  <si>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</si>
  <si>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</si>
  <si>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</si>
  <si>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</si>
  <si>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</si>
  <si>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</si>
  <si>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</si>
  <si>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</si>
  <si>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</si>
  <si>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</si>
  <si>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</si>
  <si>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</si>
  <si>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</si>
  <si>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</si>
  <si>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</si>
  <si>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</si>
  <si>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</si>
  <si>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</si>
  <si>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</si>
  <si>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</si>
  <si>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</si>
  <si>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</si>
  <si>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</si>
  <si>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</si>
  <si>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</si>
  <si>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</si>
  <si>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</si>
  <si>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</si>
  <si>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</si>
  <si>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</si>
  <si>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</si>
  <si>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</si>
  <si>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</si>
  <si>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</si>
  <si>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</si>
  <si>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</si>
  <si>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</si>
  <si>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</si>
  <si>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</si>
  <si>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</si>
  <si>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</si>
  <si>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</si>
  <si>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</si>
  <si>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</si>
  <si>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</si>
  <si>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</si>
  <si>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</si>
  <si>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</si>
  <si>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</si>
  <si>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</si>
  <si>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</si>
  <si>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</si>
  <si>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</si>
  <si>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</si>
  <si>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</si>
  <si>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</si>
  <si>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</si>
  <si>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</si>
  <si>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</si>
  <si>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</si>
  <si>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</si>
  <si>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</si>
  <si>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</si>
  <si>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</si>
  <si>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</si>
  <si>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</si>
  <si>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</si>
  <si>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</si>
  <si>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</si>
  <si>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</si>
  <si>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</si>
  <si>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</si>
  <si>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</si>
  <si>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</si>
  <si>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</si>
  <si>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</si>
  <si>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</si>
  <si>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</si>
  <si>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</si>
  <si>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</si>
  <si>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</si>
  <si>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</si>
  <si>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</si>
  <si>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</si>
  <si>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</si>
  <si>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</si>
  <si>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</si>
  <si>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</si>
  <si>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</si>
  <si>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</si>
  <si>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</si>
  <si>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</si>
  <si>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</si>
  <si>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</si>
  <si>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</si>
  <si>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</si>
  <si>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</si>
  <si>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</si>
  <si>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</si>
  <si>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</si>
  <si>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</si>
  <si>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</si>
  <si>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</si>
  <si>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</si>
  <si>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</si>
  <si>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</si>
  <si>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</si>
  <si>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</si>
  <si>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</si>
  <si>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</si>
  <si>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</si>
  <si>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</si>
  <si>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</si>
  <si>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</si>
  <si>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</si>
  <si>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</si>
  <si>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</si>
  <si>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</si>
  <si>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</si>
  <si>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</si>
  <si>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</si>
  <si>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</si>
  <si>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</si>
  <si>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</si>
  <si>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</si>
  <si>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</si>
  <si>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</si>
  <si>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</si>
  <si>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</si>
  <si>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</si>
  <si>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</si>
  <si>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</si>
  <si>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</si>
  <si>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</si>
  <si>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</si>
  <si>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</si>
  <si>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</si>
  <si>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</si>
  <si>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</si>
  <si>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</si>
  <si>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</si>
  <si>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</si>
  <si>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</si>
  <si>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</si>
  <si>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</si>
  <si>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</si>
  <si>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</si>
  <si>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</si>
  <si>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</si>
  <si>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</si>
  <si>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</si>
  <si>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</si>
  <si>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</si>
  <si>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</si>
  <si>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</si>
  <si>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</si>
  <si>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</si>
  <si>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</si>
  <si>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</si>
  <si>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</si>
  <si>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</si>
  <si>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</si>
  <si>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</si>
  <si>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</si>
  <si>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</si>
  <si>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</si>
  <si>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</si>
  <si>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</si>
  <si>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</si>
  <si>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</si>
  <si>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</si>
  <si>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</si>
  <si>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</si>
  <si>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</si>
  <si>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</si>
  <si>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</si>
  <si>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</si>
  <si>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</si>
  <si>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</si>
  <si>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</si>
  <si>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</si>
  <si>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</si>
  <si>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</si>
  <si>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</si>
  <si>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</si>
  <si>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</si>
  <si>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</si>
  <si>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</si>
  <si>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</si>
  <si>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</si>
  <si>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</si>
  <si>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</si>
  <si>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</si>
  <si>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</si>
  <si>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</si>
  <si>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</si>
  <si>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</si>
  <si>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</si>
  <si>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</si>
  <si>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</si>
  <si>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</si>
  <si>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</si>
  <si>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</si>
  <si>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</si>
  <si>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</si>
  <si>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</si>
  <si>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</si>
  <si>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</si>
  <si>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</si>
  <si>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</si>
  <si>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</si>
  <si>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</si>
  <si>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</si>
  <si>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</si>
  <si>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</si>
  <si>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</si>
  <si>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</si>
  <si>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</si>
  <si>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</si>
  <si>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</si>
  <si>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</si>
  <si>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</si>
  <si>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</si>
  <si>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</si>
  <si>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</si>
  <si>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</si>
  <si>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</si>
  <si>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</si>
  <si>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</si>
  <si>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</si>
  <si>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</si>
  <si>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</si>
  <si>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</si>
  <si>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</si>
  <si>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</si>
  <si>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</si>
  <si>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</si>
  <si>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</si>
  <si>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</si>
  <si>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</si>
  <si>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</si>
  <si>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</si>
  <si>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</si>
  <si>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</si>
  <si>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</si>
  <si>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</si>
  <si>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</si>
  <si>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</si>
  <si>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</si>
  <si>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</si>
  <si>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</si>
  <si>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</si>
  <si>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</si>
  <si>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</si>
  <si>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</si>
  <si>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</si>
  <si>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</si>
  <si>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</si>
  <si>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</si>
  <si>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</si>
  <si>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</si>
  <si>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</si>
  <si>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</si>
  <si>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</si>
  <si>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</si>
  <si>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</si>
  <si>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</si>
  <si>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</si>
  <si>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</si>
  <si>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</si>
  <si>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</si>
  <si>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</si>
  <si>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</si>
  <si>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</si>
  <si>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</si>
  <si>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</si>
  <si>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</si>
  <si>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</si>
  <si>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</si>
  <si>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</si>
  <si>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</si>
  <si>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</si>
  <si>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</si>
  <si>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</si>
  <si>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</si>
  <si>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</si>
  <si>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</si>
  <si>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</si>
  <si>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</si>
  <si>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</si>
  <si>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</si>
  <si>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</si>
  <si>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</si>
  <si>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</si>
  <si>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</si>
  <si>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</si>
  <si>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</si>
  <si>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</si>
  <si>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</si>
  <si>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</si>
  <si>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</si>
  <si>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</si>
  <si>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</si>
  <si>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</si>
  <si>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</si>
  <si>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</si>
  <si>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</si>
  <si>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</si>
  <si>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</si>
  <si>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</si>
  <si>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</si>
  <si>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</si>
  <si>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</si>
  <si>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</si>
  <si>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</si>
  <si>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</si>
  <si>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</si>
  <si>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</si>
  <si>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</si>
  <si>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</si>
  <si>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</si>
  <si>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</si>
  <si>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</si>
  <si>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</si>
  <si>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</si>
  <si>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</si>
  <si>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</si>
  <si>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</si>
  <si>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</si>
  <si>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</si>
  <si>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</si>
  <si>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</si>
  <si>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</si>
  <si>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</si>
  <si>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</si>
  <si>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</si>
  <si>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</si>
  <si>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</si>
  <si>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</si>
  <si>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</si>
  <si>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</si>
  <si>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</si>
  <si>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</si>
  <si>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</si>
  <si>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</si>
  <si>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</si>
  <si>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</si>
  <si>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</si>
  <si>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</si>
  <si>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</si>
  <si>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</si>
  <si>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</si>
  <si>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</si>
  <si>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</si>
  <si>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</si>
  <si>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</si>
  <si>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</si>
  <si>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</si>
  <si>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</si>
  <si>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</si>
  <si>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</si>
  <si>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</si>
  <si>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</si>
  <si>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</si>
  <si>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</si>
  <si>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</si>
  <si>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</si>
  <si>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</si>
  <si>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</si>
  <si>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</si>
  <si>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</si>
  <si>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</si>
  <si>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</si>
  <si>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</si>
  <si>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</si>
  <si>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</si>
  <si>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</si>
  <si>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</si>
  <si>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</si>
  <si>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</si>
  <si>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</si>
  <si>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</si>
  <si>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</si>
  <si>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</si>
  <si>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</si>
  <si>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</si>
  <si>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</si>
  <si>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</si>
  <si>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</si>
  <si>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</si>
  <si>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</si>
  <si>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</si>
  <si>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</si>
  <si>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</si>
  <si>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</si>
  <si>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</si>
  <si>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</si>
  <si>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</si>
  <si>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</si>
  <si>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</si>
  <si>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</si>
  <si>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</si>
  <si>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</si>
  <si>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</si>
  <si>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</si>
  <si>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</si>
  <si>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</si>
  <si>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</si>
  <si>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</si>
  <si>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</si>
  <si>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</si>
  <si>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</si>
  <si>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</si>
  <si>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</si>
  <si>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</si>
  <si>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</si>
  <si>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</si>
  <si>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</si>
  <si>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</si>
  <si>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</si>
  <si>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</si>
  <si>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</si>
  <si>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</si>
  <si>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</si>
  <si>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</si>
  <si>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</si>
  <si>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</si>
  <si>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</si>
  <si>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</si>
  <si>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</si>
  <si>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</si>
  <si>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</si>
  <si>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</si>
  <si>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</si>
  <si>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</si>
  <si>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</si>
  <si>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</si>
  <si>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</si>
  <si>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</si>
  <si>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</si>
  <si>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</si>
  <si>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</si>
  <si>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</si>
  <si>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</si>
  <si>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</si>
  <si>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</si>
  <si>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</si>
  <si>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</si>
  <si>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</si>
  <si>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</si>
  <si>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</si>
  <si>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</si>
  <si>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</si>
  <si>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</si>
  <si>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</si>
  <si>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</si>
  <si>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</si>
  <si>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</si>
  <si>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</si>
  <si>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</si>
  <si>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</si>
  <si>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</si>
  <si>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</si>
  <si>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</si>
  <si>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</si>
  <si>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</si>
  <si>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</si>
  <si>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</si>
  <si>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</si>
  <si>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</si>
  <si>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</si>
  <si>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</si>
  <si>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</si>
  <si>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</si>
  <si>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</si>
  <si>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</si>
  <si>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</si>
  <si>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</si>
  <si>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</si>
  <si>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</si>
  <si>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</si>
  <si>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</si>
  <si>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</si>
  <si>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</si>
  <si>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</si>
  <si>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</si>
  <si>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</si>
  <si>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</si>
  <si>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</si>
  <si>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</si>
  <si>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</si>
  <si>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</si>
  <si>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</si>
  <si>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</si>
  <si>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</si>
  <si>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</si>
  <si>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</si>
  <si>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</si>
  <si>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</si>
  <si>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</si>
  <si>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</si>
  <si>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</si>
  <si>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</si>
  <si>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</si>
  <si>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</si>
  <si>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</si>
  <si>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</si>
  <si>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</si>
  <si>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</si>
  <si>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</si>
  <si>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</si>
  <si>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</si>
  <si>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</si>
  <si>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</si>
  <si>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</si>
  <si>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</si>
  <si>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</si>
  <si>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</si>
  <si>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</si>
  <si>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</si>
  <si>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</si>
  <si>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</si>
  <si>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</si>
  <si>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</si>
  <si>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</si>
  <si>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</si>
  <si>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</si>
  <si>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</si>
  <si>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</si>
  <si>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</si>
  <si>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</si>
  <si>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</si>
  <si>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</si>
  <si>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</si>
  <si>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</si>
  <si>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</si>
  <si>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</si>
  <si>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</si>
  <si>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</si>
  <si>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</si>
  <si>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</si>
  <si>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</si>
  <si>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</si>
  <si>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</si>
  <si>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</si>
  <si>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</si>
  <si>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</si>
  <si>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</si>
  <si>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</si>
  <si>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</si>
  <si>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</si>
  <si>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</si>
  <si>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</si>
  <si>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</si>
  <si>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</si>
  <si>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</si>
  <si>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</si>
  <si>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</si>
  <si>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</si>
  <si>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</si>
  <si>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</si>
  <si>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</si>
  <si>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</si>
  <si>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</si>
  <si>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</si>
  <si>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</si>
  <si>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</si>
  <si>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</si>
  <si>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</si>
  <si>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</si>
  <si>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</si>
  <si>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</si>
  <si>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</si>
  <si>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</si>
  <si>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</si>
  <si>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</si>
  <si>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</si>
  <si>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</si>
  <si>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</si>
  <si>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</si>
  <si>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</si>
  <si>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</si>
  <si>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</si>
  <si>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</si>
  <si>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</si>
  <si>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</si>
  <si>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</si>
  <si>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</si>
  <si>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</si>
  <si>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</si>
  <si>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</si>
  <si>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</si>
  <si>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</si>
  <si>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</si>
  <si>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</si>
  <si>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</si>
  <si>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</si>
  <si>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</si>
  <si>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</si>
  <si>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</si>
  <si>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</si>
  <si>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</si>
  <si>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</si>
  <si>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</si>
  <si>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</si>
  <si>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</si>
  <si>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</si>
  <si>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</si>
  <si>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</si>
  <si>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</si>
  <si>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</si>
  <si>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</si>
  <si>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</si>
  <si>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</si>
  <si>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</si>
  <si>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</si>
  <si>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</si>
  <si>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</si>
  <si>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</si>
  <si>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</si>
  <si>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</si>
  <si>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</si>
  <si>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</si>
  <si>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</si>
  <si>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</si>
  <si>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</si>
  <si>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</si>
  <si>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</si>
  <si>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</si>
  <si>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</si>
  <si>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</si>
  <si>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</si>
  <si>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</si>
  <si>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</si>
  <si>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</si>
  <si>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</si>
  <si>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</si>
  <si>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</si>
  <si>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</si>
  <si>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</si>
  <si>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</si>
  <si>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</si>
  <si>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</si>
  <si>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</si>
  <si>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</si>
  <si>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</si>
  <si>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</si>
  <si>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</si>
  <si>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</si>
  <si>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</si>
  <si>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</si>
  <si>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</si>
  <si>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</si>
  <si>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</si>
  <si>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</si>
  <si>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</si>
  <si>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</si>
  <si>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</si>
  <si>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</si>
  <si>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</si>
  <si>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</si>
  <si>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</si>
  <si>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</si>
  <si>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</si>
  <si>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</si>
  <si>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</si>
  <si>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</si>
  <si>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</si>
  <si>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</si>
  <si>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</si>
  <si>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</si>
  <si>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</si>
  <si>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</si>
  <si>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</si>
  <si>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</si>
  <si>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</si>
  <si>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</si>
  <si>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</si>
  <si>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</si>
  <si>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</si>
  <si>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</si>
  <si>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</si>
  <si>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</si>
  <si>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</si>
  <si>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</si>
  <si>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</si>
  <si>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</si>
  <si>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</si>
  <si>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</si>
  <si>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</si>
  <si>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</si>
  <si>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</si>
  <si>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</si>
  <si>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</si>
  <si>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</si>
  <si>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</si>
  <si>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</si>
  <si>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</si>
  <si>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</si>
  <si>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</si>
  <si>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</si>
  <si>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</si>
  <si>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</si>
  <si>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</si>
  <si>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</si>
  <si>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</si>
  <si>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</si>
  <si>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</si>
  <si>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</si>
  <si>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</si>
  <si>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</si>
  <si>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</si>
  <si>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</si>
  <si>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</si>
  <si>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</si>
  <si>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</si>
  <si>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</si>
  <si>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</si>
  <si>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</si>
  <si>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</si>
  <si>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</si>
  <si>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</si>
  <si>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</si>
  <si>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</si>
  <si>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</si>
  <si>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</si>
  <si>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</si>
  <si>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</si>
  <si>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</si>
  <si>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</si>
  <si>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</si>
  <si>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</si>
  <si>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</si>
  <si>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</si>
  <si>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</si>
  <si>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</si>
  <si>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</si>
  <si>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</si>
  <si>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</si>
  <si>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</si>
  <si>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</si>
  <si>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</si>
  <si>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</si>
  <si>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</si>
  <si>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</si>
  <si>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</si>
  <si>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</si>
  <si>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</si>
  <si>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</si>
  <si>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</si>
  <si>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</si>
  <si>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</si>
  <si>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</si>
  <si>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</si>
  <si>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</si>
  <si>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</si>
  <si>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</si>
  <si>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</si>
  <si>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</si>
  <si>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</si>
  <si>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</si>
  <si>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</si>
  <si>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</si>
  <si>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</si>
  <si>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</si>
  <si>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</si>
  <si>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</si>
  <si>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</si>
  <si>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</si>
  <si>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</si>
  <si>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</si>
  <si>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</si>
  <si>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</si>
  <si>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</si>
  <si>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</si>
  <si>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</si>
  <si>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</si>
  <si>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</si>
  <si>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</si>
  <si>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</si>
  <si>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</si>
  <si>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</si>
  <si>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</si>
  <si>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</si>
  <si>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</si>
  <si>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</si>
  <si>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</si>
  <si>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</si>
  <si>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</si>
  <si>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</si>
  <si>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</si>
  <si>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</si>
  <si>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</si>
  <si>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</si>
  <si>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</si>
  <si>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</si>
  <si>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</si>
  <si>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</si>
  <si>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</si>
  <si>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</si>
  <si>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</si>
  <si>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</si>
  <si>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</si>
  <si>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</si>
  <si>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</si>
  <si>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</si>
  <si>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</si>
  <si>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</si>
  <si>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</si>
  <si>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</si>
  <si>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</si>
  <si>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</si>
  <si>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</si>
  <si>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</si>
  <si>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</si>
  <si>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</si>
  <si>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</si>
  <si>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</si>
  <si>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</si>
  <si>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</si>
  <si>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</si>
  <si>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</si>
  <si>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</si>
  <si>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</si>
  <si>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</si>
  <si>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</si>
  <si>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</si>
  <si>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</si>
  <si>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</si>
  <si>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</si>
  <si>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</si>
  <si>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</si>
  <si>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</si>
  <si>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</si>
  <si>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</si>
  <si>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</si>
  <si>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</si>
  <si>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</si>
  <si>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</si>
  <si>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</si>
  <si>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</si>
  <si>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</si>
  <si>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</si>
  <si>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</si>
  <si>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</si>
  <si>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</si>
  <si>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</si>
  <si>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</si>
  <si>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</si>
  <si>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</si>
  <si>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</si>
  <si>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</si>
  <si>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</si>
  <si>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</si>
  <si>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</si>
  <si>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</si>
  <si>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</si>
  <si>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</si>
  <si>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</si>
  <si>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</si>
  <si>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</si>
  <si>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</si>
  <si>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</si>
  <si>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</si>
  <si>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</si>
  <si>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</si>
  <si>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</si>
  <si>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</si>
  <si>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</si>
  <si>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</si>
  <si>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</si>
  <si>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</si>
  <si>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</si>
  <si>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</si>
  <si>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</si>
  <si>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</si>
  <si>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</si>
  <si>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</si>
  <si>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</si>
  <si>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</si>
  <si>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</si>
  <si>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</si>
  <si>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</si>
  <si>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</si>
  <si>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</si>
  <si>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</si>
  <si>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</si>
  <si>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</si>
  <si>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</si>
  <si>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</si>
  <si>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</si>
  <si>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</si>
  <si>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</si>
  <si>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</si>
  <si>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</si>
  <si>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</si>
  <si>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</si>
  <si>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</si>
  <si>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</si>
  <si>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</si>
  <si>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</si>
  <si>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</si>
  <si>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</si>
  <si>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</si>
  <si>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</si>
  <si>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</si>
  <si>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</si>
  <si>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</si>
  <si>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</si>
  <si>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</si>
  <si>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</si>
  <si>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</si>
  <si>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</si>
  <si>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</si>
  <si>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</si>
  <si>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</si>
  <si>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</si>
  <si>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</si>
  <si>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</si>
  <si>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</si>
  <si>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</si>
  <si>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</si>
  <si>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</si>
  <si>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</si>
  <si>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</si>
  <si>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</si>
  <si>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</si>
  <si>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</si>
  <si>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</si>
  <si>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</si>
  <si>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</si>
  <si>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</si>
  <si>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</si>
  <si>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</si>
  <si>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</si>
  <si>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</si>
  <si>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</si>
  <si>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</si>
  <si>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</si>
  <si>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</si>
  <si>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</si>
  <si>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</si>
  <si>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</si>
  <si>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</si>
  <si>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</si>
  <si>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</si>
  <si>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</si>
  <si>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</si>
  <si>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</si>
  <si>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</si>
  <si>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</si>
  <si>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</si>
  <si>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</si>
  <si>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</si>
  <si>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</si>
  <si>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</si>
  <si>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</si>
  <si>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</si>
  <si>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</si>
  <si>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</si>
  <si>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</si>
  <si>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</si>
  <si>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</si>
  <si>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</si>
  <si>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</si>
  <si>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</si>
  <si>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</si>
  <si>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</si>
  <si>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</si>
  <si>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</si>
  <si>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</si>
  <si>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</si>
  <si>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</si>
  <si>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</si>
  <si>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</si>
  <si>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</si>
  <si>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</si>
  <si>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</si>
  <si>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</si>
  <si>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</si>
  <si>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</si>
  <si>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</si>
  <si>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</si>
  <si>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</si>
  <si>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</si>
  <si>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</si>
  <si>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</si>
  <si>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</si>
  <si>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</si>
  <si>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</si>
  <si>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</si>
  <si>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</si>
  <si>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</si>
  <si>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</si>
  <si>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</si>
  <si>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</si>
  <si>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</si>
  <si>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</si>
  <si>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</si>
  <si>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</si>
  <si>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</si>
  <si>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</si>
  <si>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</si>
  <si>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</si>
  <si>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</si>
  <si>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</si>
  <si>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</si>
  <si>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</si>
  <si>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</si>
  <si>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</si>
  <si>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</si>
  <si>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</si>
  <si>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</si>
  <si>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</si>
  <si>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</si>
  <si>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</si>
  <si>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</si>
  <si>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</si>
  <si>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</si>
  <si>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</si>
  <si>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</si>
  <si>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</si>
  <si>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</si>
  <si>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</si>
  <si>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</si>
  <si>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</si>
  <si>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</si>
  <si>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</si>
  <si>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</si>
  <si>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</si>
  <si>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</si>
  <si>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</si>
  <si>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</si>
  <si>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</si>
  <si>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</si>
  <si>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</si>
  <si>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</si>
  <si>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</si>
  <si>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</si>
  <si>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</si>
  <si>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</si>
  <si>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</si>
  <si>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</si>
  <si>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</si>
  <si>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</si>
  <si>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</si>
  <si>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</si>
  <si>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</si>
  <si>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</si>
  <si>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</si>
  <si>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</si>
  <si>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</si>
  <si>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</si>
  <si>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</si>
  <si>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</si>
  <si>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</si>
  <si>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</si>
  <si>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</si>
  <si>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</si>
  <si>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</si>
  <si>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</si>
  <si>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</si>
  <si>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</si>
  <si>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</si>
  <si>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</si>
  <si>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</si>
  <si>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</si>
  <si>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</si>
  <si>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</si>
  <si>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</si>
  <si>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</si>
  <si>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</si>
  <si>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</si>
  <si>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</si>
  <si>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</si>
  <si>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</si>
  <si>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</si>
  <si>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</si>
  <si>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</si>
  <si>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</si>
  <si>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</si>
  <si>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</si>
  <si>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</si>
  <si>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</si>
  <si>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</si>
  <si>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</si>
  <si>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</si>
  <si>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</si>
  <si>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</si>
  <si>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</si>
  <si>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</si>
  <si>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</si>
  <si>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</si>
  <si>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</si>
  <si>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</si>
  <si>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</si>
  <si>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</si>
  <si>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</si>
  <si>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</si>
  <si>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</si>
  <si>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</si>
  <si>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</si>
  <si>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</si>
  <si>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</si>
  <si>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</si>
  <si>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</si>
  <si>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</si>
  <si>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</si>
  <si>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</si>
  <si>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</si>
  <si>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</si>
  <si>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</si>
  <si>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</si>
  <si>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</si>
  <si>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</si>
  <si>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</si>
  <si>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</si>
  <si>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</si>
  <si>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</si>
  <si>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</si>
  <si>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</si>
  <si>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</si>
  <si>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</si>
  <si>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</si>
  <si>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</si>
  <si>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</si>
  <si>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</si>
  <si>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</si>
  <si>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</si>
  <si>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</si>
  <si>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</si>
  <si>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</si>
  <si>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</si>
  <si>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</si>
  <si>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</si>
  <si>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</si>
  <si>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</si>
  <si>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</si>
  <si>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</si>
  <si>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</si>
  <si>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</si>
  <si>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</si>
  <si>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</si>
  <si>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</si>
  <si>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</si>
  <si>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</si>
  <si>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</si>
  <si>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</si>
  <si>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</si>
  <si>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</si>
  <si>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</si>
  <si>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</si>
  <si>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</si>
  <si>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</si>
  <si>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</si>
  <si>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</si>
  <si>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</si>
  <si>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</si>
  <si>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</si>
  <si>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</si>
  <si>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</si>
  <si>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</si>
  <si>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</si>
  <si>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</si>
  <si>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</si>
  <si>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</si>
  <si>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</si>
  <si>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</si>
  <si>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</si>
  <si>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</si>
  <si>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</si>
  <si>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</si>
  <si>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</si>
  <si>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</si>
  <si>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</si>
  <si>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</si>
  <si>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</si>
  <si>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</si>
  <si>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</si>
  <si>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</si>
  <si>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</si>
  <si>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</si>
  <si>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</si>
  <si>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</si>
  <si>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</si>
  <si>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</si>
  <si>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</si>
  <si>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</si>
  <si>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</si>
  <si>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</si>
  <si>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</si>
  <si>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</si>
  <si>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</si>
  <si>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</si>
  <si>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</si>
  <si>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</si>
  <si>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</si>
  <si>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</si>
  <si>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</si>
  <si>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</si>
  <si>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</si>
  <si>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</si>
  <si>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</si>
  <si>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</si>
  <si>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</si>
  <si>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</si>
  <si>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</si>
  <si>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</si>
  <si>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</si>
  <si>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</si>
  <si>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</si>
  <si>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</si>
  <si>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</si>
  <si>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</si>
  <si>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</si>
  <si>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</si>
  <si>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</si>
  <si>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</si>
  <si>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</si>
  <si>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</si>
  <si>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</si>
  <si>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</si>
  <si>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</si>
  <si>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</si>
  <si>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</si>
  <si>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</si>
  <si>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</si>
  <si>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</si>
  <si>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</si>
  <si>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</si>
  <si>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</si>
  <si>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</si>
  <si>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</si>
  <si>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</si>
  <si>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</si>
  <si>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</si>
  <si>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</si>
  <si>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</si>
  <si>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</si>
  <si>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</si>
  <si>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</si>
  <si>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</si>
  <si>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</si>
  <si>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</si>
  <si>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</si>
  <si>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</si>
  <si>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</si>
  <si>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</si>
  <si>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</si>
  <si>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</si>
  <si>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</si>
  <si>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</si>
  <si>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</si>
  <si>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</si>
  <si>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</si>
  <si>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</si>
  <si>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</si>
  <si>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</si>
  <si>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</si>
  <si>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</si>
  <si>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</si>
  <si>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</si>
  <si>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</si>
  <si>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</si>
  <si>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</si>
  <si>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</si>
  <si>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</si>
  <si>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</si>
  <si>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</si>
  <si>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</si>
  <si>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</si>
  <si>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</si>
  <si>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</si>
  <si>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</si>
  <si>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</si>
  <si>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</si>
  <si>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</si>
  <si>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</si>
  <si>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</si>
  <si>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</si>
  <si>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</si>
  <si>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</si>
  <si>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</si>
  <si>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</si>
  <si>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</si>
  <si>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</si>
  <si>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</si>
  <si>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</si>
  <si>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</si>
  <si>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</si>
  <si>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</si>
  <si>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</si>
  <si>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</si>
  <si>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</si>
  <si>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</si>
  <si>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</si>
  <si>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</si>
  <si>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</si>
  <si>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</si>
  <si>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</si>
  <si>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</si>
  <si>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</si>
  <si>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</si>
  <si>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</si>
  <si>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</si>
  <si>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</si>
  <si>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</si>
  <si>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</si>
  <si>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</si>
  <si>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</si>
  <si>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</si>
  <si>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</si>
  <si>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</si>
  <si>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</si>
  <si>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</si>
  <si>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</si>
  <si>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</si>
  <si>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</si>
  <si>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</si>
  <si>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</si>
  <si>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</si>
  <si>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</si>
  <si>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</si>
  <si>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</si>
  <si>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</si>
  <si>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</si>
  <si>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</si>
  <si>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</si>
  <si>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</si>
  <si>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</si>
  <si>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</si>
  <si>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</si>
  <si>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</si>
  <si>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</si>
  <si>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</si>
  <si>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</si>
  <si>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</si>
  <si>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</si>
  <si>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</si>
  <si>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</si>
  <si>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</si>
  <si>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</si>
  <si>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</si>
  <si>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</si>
  <si>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</si>
  <si>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</si>
  <si>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</si>
  <si>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</si>
  <si>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</si>
  <si>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</si>
  <si>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</si>
  <si>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</si>
  <si>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</si>
  <si>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</si>
  <si>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</si>
  <si>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</si>
  <si>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</si>
  <si>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</si>
  <si>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</si>
  <si>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</si>
  <si>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</si>
  <si>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</si>
  <si>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</si>
  <si>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</si>
  <si>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</si>
  <si>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</si>
  <si>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</si>
  <si>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</si>
  <si>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</si>
  <si>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</si>
  <si>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</si>
  <si>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</si>
  <si>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</si>
  <si>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</si>
  <si>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</si>
  <si>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</si>
  <si>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</si>
  <si>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</si>
  <si>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</si>
  <si>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</si>
  <si>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</si>
  <si>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</si>
  <si>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</si>
  <si>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</si>
  <si>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</si>
  <si>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</si>
  <si>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</si>
  <si>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</si>
  <si>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</si>
  <si>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</si>
  <si>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</si>
  <si>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</si>
  <si>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</si>
  <si>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</si>
  <si>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</si>
  <si>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</si>
  <si>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</si>
  <si>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</si>
  <si>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</si>
  <si>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</si>
  <si>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</si>
  <si>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</si>
  <si>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</si>
  <si>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</si>
  <si>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</si>
  <si>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</si>
  <si>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</si>
  <si>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</si>
  <si>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</si>
  <si>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</si>
  <si>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</si>
  <si>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</si>
  <si>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</si>
  <si>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</si>
  <si>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</si>
  <si>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</si>
  <si>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</si>
  <si>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</si>
  <si>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</si>
  <si>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</si>
  <si>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</si>
  <si>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</si>
  <si>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</si>
  <si>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</si>
  <si>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</si>
  <si>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</si>
  <si>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</si>
  <si>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</si>
  <si>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</si>
  <si>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</si>
  <si>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</si>
  <si>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</si>
  <si>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</si>
  <si>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</si>
  <si>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</si>
  <si>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</si>
  <si>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</si>
  <si>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</si>
  <si>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</si>
  <si>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</si>
  <si>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</si>
  <si>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</si>
  <si>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</si>
  <si>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</si>
  <si>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</si>
  <si>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</si>
  <si>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</si>
  <si>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</si>
  <si>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</si>
  <si>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</si>
  <si>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</si>
  <si>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</si>
  <si>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</si>
  <si>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</si>
  <si>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</si>
  <si>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</si>
  <si>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</si>
  <si>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</si>
  <si>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</si>
  <si>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</si>
  <si>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</si>
  <si>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</si>
  <si>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</si>
  <si>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</si>
  <si>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</si>
  <si>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</si>
  <si>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</si>
  <si>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</si>
  <si>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</si>
  <si>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</si>
  <si>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</si>
  <si>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</si>
  <si>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</si>
  <si>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</si>
  <si>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</si>
  <si>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</si>
  <si>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</si>
  <si>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</si>
  <si>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</si>
  <si>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</si>
  <si>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</si>
  <si>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</si>
  <si>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</si>
  <si>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</si>
  <si>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</si>
  <si>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</si>
  <si>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</si>
  <si>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</si>
  <si>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</si>
  <si>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</si>
  <si>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</si>
  <si>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</si>
  <si>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</si>
  <si>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</si>
  <si>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</si>
  <si>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</si>
  <si>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</si>
  <si>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</si>
  <si>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</si>
  <si>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</si>
  <si>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</si>
  <si>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</si>
  <si>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</si>
  <si>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</si>
  <si>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</si>
  <si>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</si>
  <si>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</si>
  <si>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</si>
  <si>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</si>
  <si>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</si>
  <si>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</si>
  <si>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</si>
  <si>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</si>
  <si>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</si>
  <si>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</si>
  <si>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</si>
  <si>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</si>
  <si>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</si>
  <si>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</si>
  <si>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</si>
  <si>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</si>
  <si>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</si>
  <si>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</si>
  <si>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</si>
  <si>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</si>
  <si>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</si>
  <si>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</si>
  <si>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</si>
  <si>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</si>
  <si>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</si>
  <si>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</si>
  <si>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</si>
  <si>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</si>
  <si>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</si>
  <si>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</si>
  <si>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</si>
  <si>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</si>
  <si>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</si>
  <si>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</si>
  <si>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</si>
  <si>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</si>
  <si>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</si>
  <si>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</si>
  <si>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</si>
  <si>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</si>
  <si>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</si>
  <si>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</si>
  <si>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</si>
  <si>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</si>
  <si>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</si>
  <si>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</si>
  <si>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</si>
  <si>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</si>
  <si>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</si>
  <si>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</si>
  <si>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</si>
  <si>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</si>
  <si>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</si>
  <si>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</si>
  <si>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</si>
  <si>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</si>
  <si>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</si>
  <si>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</si>
  <si>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</si>
  <si>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</si>
  <si>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</si>
  <si>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</si>
  <si>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</si>
  <si>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</si>
  <si>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</si>
  <si>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</si>
  <si>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</si>
  <si>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</si>
  <si>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</si>
  <si>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</si>
  <si>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</si>
  <si>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</si>
  <si>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</si>
  <si>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</si>
  <si>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</si>
  <si>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</si>
  <si>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</si>
  <si>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</si>
  <si>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</si>
  <si>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</si>
  <si>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</si>
  <si>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</si>
  <si>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</si>
  <si>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</si>
  <si>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</si>
  <si>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</si>
  <si>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</si>
  <si>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</si>
  <si>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</si>
  <si>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</si>
  <si>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</si>
  <si>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</si>
  <si>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</si>
  <si>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</si>
  <si>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</si>
  <si>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</si>
  <si>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</si>
  <si>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</si>
  <si>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</si>
  <si>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</si>
  <si>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</si>
  <si>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</si>
  <si>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</si>
  <si>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</si>
  <si>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</si>
  <si>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</si>
  <si>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</si>
  <si>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</si>
  <si>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</si>
  <si>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</si>
  <si>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</si>
  <si>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</si>
  <si>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</si>
  <si>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</si>
  <si>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</si>
  <si>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</si>
  <si>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</si>
  <si>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</si>
  <si>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</si>
  <si>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</si>
  <si>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</si>
  <si>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</si>
  <si>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</si>
  <si>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</si>
  <si>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</si>
  <si>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</si>
  <si>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</si>
  <si>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</si>
  <si>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</si>
  <si>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</si>
  <si>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</si>
  <si>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</si>
  <si>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</si>
  <si>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</si>
  <si>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</si>
  <si>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</si>
  <si>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</si>
  <si>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</si>
  <si>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</si>
  <si>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</si>
  <si>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</si>
  <si>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</si>
  <si>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</si>
  <si>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</si>
  <si>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</si>
  <si>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</si>
  <si>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</si>
  <si>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</si>
  <si>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</si>
  <si>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</si>
  <si>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</si>
  <si>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</si>
  <si>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</si>
  <si>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</si>
  <si>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</si>
  <si>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</si>
  <si>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</si>
  <si>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</si>
  <si>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</si>
  <si>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</si>
  <si>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</si>
  <si>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</si>
  <si>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</si>
  <si>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</si>
  <si>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</si>
  <si>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</si>
  <si>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</si>
  <si>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</si>
  <si>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</si>
  <si>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</si>
  <si>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</si>
  <si>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</si>
  <si>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</si>
  <si>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</si>
  <si>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</si>
  <si>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</si>
  <si>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</si>
  <si>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</si>
  <si>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</si>
  <si>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</si>
  <si>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</si>
  <si>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</si>
  <si>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</si>
  <si>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</si>
  <si>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</si>
  <si>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</si>
  <si>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</si>
  <si>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</si>
  <si>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</si>
  <si>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</si>
  <si>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</si>
  <si>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</si>
  <si>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</si>
  <si>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</si>
  <si>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</si>
  <si>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</si>
  <si>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</si>
  <si>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</si>
  <si>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</si>
  <si>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</si>
  <si>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</si>
  <si>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</si>
  <si>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</si>
  <si>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</si>
  <si>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</si>
  <si>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</si>
  <si>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</si>
  <si>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</si>
  <si>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</si>
  <si>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</si>
  <si>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</si>
  <si>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</si>
  <si>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</si>
  <si>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</si>
  <si>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</si>
  <si>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</si>
  <si>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</si>
  <si>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</si>
  <si>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</si>
  <si>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</si>
  <si>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</si>
  <si>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</si>
  <si>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</si>
  <si>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</si>
  <si>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</si>
  <si>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</si>
  <si>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</si>
  <si>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</si>
  <si>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</si>
  <si>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</si>
  <si>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</si>
  <si>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</si>
  <si>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</si>
  <si>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</si>
  <si>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</si>
  <si>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</si>
  <si>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</si>
  <si>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</si>
  <si>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</si>
  <si>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</si>
  <si>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</si>
  <si>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</si>
  <si>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</si>
  <si>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</si>
  <si>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</si>
  <si>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</si>
  <si>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</si>
  <si>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</si>
  <si>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</si>
  <si>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</si>
  <si>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</si>
  <si>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</si>
  <si>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</si>
  <si>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</si>
  <si>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</si>
  <si>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</si>
  <si>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</si>
  <si>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</si>
  <si>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</si>
  <si>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</si>
  <si>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</si>
  <si>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</si>
  <si>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</si>
  <si>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</si>
  <si>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</si>
  <si>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</si>
  <si>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</si>
  <si>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</si>
  <si>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</si>
  <si>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</si>
  <si>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</si>
  <si>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</si>
  <si>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</si>
  <si>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</si>
  <si>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</si>
  <si>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</si>
  <si>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</si>
  <si>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</si>
  <si>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</si>
  <si>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</si>
  <si>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</si>
  <si>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</si>
  <si>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</si>
  <si>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</si>
  <si>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</si>
  <si>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</si>
  <si>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</si>
  <si>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</si>
  <si>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</si>
  <si>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</si>
  <si>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</si>
  <si>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</si>
  <si>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</si>
  <si>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</si>
  <si>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</si>
  <si>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</si>
  <si>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</si>
  <si>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</si>
  <si>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</si>
  <si>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</si>
  <si>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</si>
  <si>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</si>
  <si>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</si>
  <si>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</si>
  <si>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</si>
  <si>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</si>
  <si>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</si>
  <si>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</si>
  <si>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</si>
  <si>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</si>
  <si>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</si>
  <si>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</si>
  <si>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</si>
  <si>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</si>
  <si>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</si>
  <si>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</si>
  <si>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</si>
  <si>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</si>
  <si>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</si>
  <si>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</si>
  <si>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</si>
  <si>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</si>
  <si>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</si>
  <si>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</si>
  <si>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</si>
  <si>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</si>
  <si>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</si>
  <si>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</si>
  <si>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</si>
  <si>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</si>
  <si>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</si>
  <si>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</si>
  <si>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</si>
  <si>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</si>
  <si>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</si>
  <si>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</si>
  <si>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</si>
  <si>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</si>
  <si>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</si>
  <si>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</si>
  <si>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</si>
  <si>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</si>
  <si>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</si>
  <si>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</si>
  <si>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</si>
  <si>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</si>
  <si>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</si>
  <si>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</si>
  <si>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</si>
  <si>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</si>
  <si>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</si>
  <si>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</si>
  <si>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</si>
  <si>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</si>
  <si>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</si>
  <si>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</si>
  <si>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</si>
  <si>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</si>
  <si>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</si>
  <si>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</si>
  <si>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</si>
  <si>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</si>
  <si>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</si>
  <si>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</si>
  <si>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</si>
  <si>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</si>
  <si>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</si>
  <si>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</si>
  <si>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</si>
  <si>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</si>
  <si>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</si>
  <si>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</si>
  <si>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</si>
  <si>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</si>
  <si>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</si>
  <si>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</si>
  <si>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</si>
  <si>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</si>
  <si>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</si>
  <si>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</si>
  <si>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</si>
  <si>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</si>
  <si>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</si>
  <si>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</si>
  <si>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</si>
  <si>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</si>
  <si>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</si>
  <si>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</si>
  <si>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</si>
  <si>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</si>
  <si>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</si>
  <si>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</si>
  <si>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</si>
  <si>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</si>
  <si>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</si>
  <si>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</si>
  <si>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</si>
  <si>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</si>
  <si>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</si>
  <si>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</si>
  <si>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</si>
  <si>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</si>
  <si>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</si>
  <si>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</si>
  <si>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</si>
  <si>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</si>
  <si>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</si>
  <si>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</si>
  <si>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</si>
  <si>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</si>
  <si>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</si>
  <si>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</si>
  <si>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</si>
  <si>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</si>
  <si>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</si>
  <si>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</si>
  <si>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</si>
  <si>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</si>
  <si>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</si>
  <si>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</si>
  <si>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</si>
  <si>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</si>
  <si>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</si>
  <si>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</si>
  <si>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</si>
  <si>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</si>
  <si>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</si>
  <si>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</si>
  <si>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</si>
  <si>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</si>
  <si>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</si>
  <si>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</si>
  <si>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</si>
  <si>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</si>
  <si>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</si>
  <si>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</si>
  <si>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</si>
  <si>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</si>
  <si>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</si>
  <si>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</si>
  <si>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</si>
  <si>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</si>
  <si>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</si>
  <si>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</si>
  <si>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</si>
  <si>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</si>
  <si>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</si>
  <si>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</si>
  <si>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</si>
  <si>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</si>
  <si>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</si>
  <si>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</si>
  <si>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</si>
  <si>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</si>
  <si>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</si>
  <si>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</si>
  <si>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</si>
  <si>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</si>
  <si>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</si>
  <si>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</si>
  <si>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</si>
  <si>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</si>
  <si>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</si>
  <si>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</si>
  <si>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</si>
  <si>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</si>
  <si>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</si>
  <si>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</si>
  <si>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</si>
  <si>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</si>
  <si>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</si>
  <si>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</si>
  <si>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</si>
  <si>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</si>
  <si>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</si>
  <si>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</si>
  <si>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</si>
  <si>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</si>
  <si>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</si>
  <si>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</si>
  <si>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</si>
  <si>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</si>
  <si>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</si>
  <si>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</si>
  <si>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</si>
  <si>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</si>
  <si>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</si>
  <si>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</si>
  <si>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</si>
  <si>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</si>
  <si>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</si>
  <si>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</si>
  <si>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</si>
  <si>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</si>
  <si>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</si>
  <si>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</si>
  <si>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</si>
  <si>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</si>
  <si>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</si>
  <si>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</si>
  <si>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</si>
  <si>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</si>
  <si>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</si>
  <si>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</si>
  <si>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</si>
  <si>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</si>
  <si>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</si>
  <si>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</si>
  <si>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</si>
  <si>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</si>
  <si>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</si>
  <si>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</si>
  <si>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</si>
  <si>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</si>
  <si>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</si>
  <si>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</si>
  <si>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</si>
  <si>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</si>
  <si>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</si>
  <si>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</si>
  <si>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</si>
  <si>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</si>
  <si>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</si>
  <si>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</si>
  <si>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</si>
  <si>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</si>
  <si>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</si>
  <si>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</si>
  <si>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</si>
  <si>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</si>
  <si>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</si>
  <si>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</si>
  <si>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</si>
  <si>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</si>
  <si>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</si>
  <si>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</si>
  <si>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</si>
  <si>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</si>
  <si>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</si>
  <si>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</si>
  <si>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</si>
  <si>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</si>
  <si>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</si>
  <si>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</si>
  <si>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</si>
  <si>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</si>
  <si>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</si>
  <si>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</si>
  <si>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</si>
  <si>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</si>
  <si>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</si>
  <si>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</si>
  <si>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</si>
  <si>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</si>
  <si>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</si>
  <si>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</si>
  <si>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</si>
  <si>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</si>
  <si>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</si>
  <si>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</si>
  <si>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</si>
  <si>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</si>
  <si>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</si>
  <si>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</si>
  <si>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</si>
  <si>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</si>
  <si>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</si>
  <si>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</si>
  <si>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</si>
  <si>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</si>
  <si>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</si>
  <si>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</si>
  <si>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</si>
  <si>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</si>
  <si>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</si>
  <si>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</si>
  <si>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</si>
  <si>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</si>
  <si>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</si>
  <si>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</si>
  <si>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</si>
  <si>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</si>
  <si>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</si>
  <si>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</si>
  <si>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</si>
  <si>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</si>
  <si>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</si>
  <si>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</si>
  <si>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</si>
  <si>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</si>
  <si>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</si>
  <si>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</si>
  <si>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</si>
  <si>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</si>
  <si>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</si>
  <si>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</si>
  <si>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</si>
  <si>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</si>
  <si>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</si>
  <si>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</si>
  <si>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</si>
  <si>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</si>
  <si>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</si>
  <si>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</si>
  <si>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</si>
  <si>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</si>
  <si>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</si>
  <si>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</si>
  <si>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</si>
  <si>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</si>
  <si>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</si>
  <si>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</si>
  <si>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</si>
  <si>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</si>
  <si>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</si>
  <si>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</si>
  <si>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</si>
  <si>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</si>
  <si>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</si>
  <si>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</si>
  <si>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</si>
  <si>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</si>
  <si>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</si>
  <si>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</si>
  <si>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</si>
  <si>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</si>
  <si>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</si>
  <si>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</si>
  <si>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</si>
  <si>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</si>
  <si>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</si>
  <si>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</si>
  <si>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</si>
  <si>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</si>
  <si>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</si>
  <si>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</si>
  <si>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</si>
  <si>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</si>
  <si>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</si>
  <si>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</si>
  <si>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</si>
  <si>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</si>
  <si>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</si>
  <si>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</si>
  <si>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</si>
  <si>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</si>
  <si>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</si>
  <si>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</si>
  <si>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</si>
  <si>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</si>
  <si>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</si>
  <si>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</si>
  <si>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</si>
  <si>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</si>
  <si>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</si>
  <si>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</si>
  <si>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</si>
  <si>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</si>
  <si>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</si>
  <si>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</si>
  <si>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</si>
  <si>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</si>
  <si>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</si>
  <si>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</si>
  <si>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</si>
  <si>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</si>
  <si>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</si>
  <si>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</si>
  <si>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</si>
  <si>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</si>
  <si>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</si>
  <si>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</si>
  <si>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</si>
  <si>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</si>
  <si>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</si>
  <si>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</si>
  <si>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</si>
  <si>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</si>
  <si>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</si>
  <si>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</si>
  <si>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</si>
  <si>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</si>
  <si>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</si>
  <si>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</si>
  <si>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</si>
  <si>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</si>
  <si>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</si>
  <si>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</si>
  <si>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</si>
  <si>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</si>
  <si>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</si>
  <si>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</si>
  <si>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</si>
  <si>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</si>
  <si>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</si>
  <si>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</si>
  <si>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</si>
  <si>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</si>
  <si>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</si>
  <si>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</si>
  <si>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</si>
  <si>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</si>
  <si>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</si>
  <si>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</si>
  <si>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</si>
  <si>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</si>
  <si>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</si>
  <si>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</si>
  <si>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</si>
  <si>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</si>
  <si>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</si>
  <si>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</si>
  <si>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</si>
  <si>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</si>
  <si>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</si>
  <si>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</si>
  <si>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</si>
  <si>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</si>
  <si>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</si>
  <si>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</si>
  <si>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</si>
  <si>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</si>
  <si>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</si>
  <si>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</si>
  <si>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</si>
  <si>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</si>
  <si>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</si>
  <si>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</si>
  <si>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</si>
  <si>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</si>
  <si>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</si>
  <si>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</si>
  <si>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</si>
  <si>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</si>
  <si>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</si>
  <si>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</si>
  <si>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</si>
  <si>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</si>
  <si>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</si>
  <si>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</si>
  <si>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</si>
  <si>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</si>
  <si>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</si>
  <si>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</si>
  <si>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</si>
  <si>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</si>
  <si>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</si>
  <si>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</si>
  <si>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</si>
  <si>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</si>
  <si>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</si>
  <si>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</si>
  <si>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</si>
  <si>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</si>
  <si>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</si>
  <si>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</si>
  <si>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</si>
  <si>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</si>
  <si>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</si>
  <si>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</si>
  <si>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</si>
  <si>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</si>
  <si>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</si>
  <si>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</si>
  <si>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</si>
  <si>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</si>
  <si>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</si>
  <si>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</si>
  <si>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</si>
  <si>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</si>
  <si>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</si>
  <si>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</si>
  <si>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</si>
  <si>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</si>
  <si>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</si>
  <si>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</si>
  <si>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</si>
  <si>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</si>
  <si>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</si>
  <si>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</si>
  <si>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</si>
  <si>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</si>
  <si>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</si>
  <si>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</si>
  <si>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</si>
  <si>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</si>
  <si>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</si>
  <si>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</si>
  <si>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</si>
  <si>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</si>
  <si>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</si>
  <si>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</si>
  <si>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</si>
  <si>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</si>
  <si>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</si>
  <si>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</si>
  <si>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</si>
  <si>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</si>
  <si>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</si>
  <si>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</si>
  <si>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</si>
  <si>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</si>
  <si>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</si>
  <si>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</si>
  <si>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</si>
  <si>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</si>
  <si>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</si>
  <si>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</si>
  <si>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</si>
  <si>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</si>
  <si>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</si>
  <si>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</si>
  <si>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</si>
  <si>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</si>
  <si>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</si>
  <si>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</si>
  <si>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</si>
  <si>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</si>
  <si>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</si>
  <si>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</si>
  <si>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</si>
  <si>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</si>
  <si>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</si>
  <si>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</si>
  <si>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</si>
  <si>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</si>
  <si>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</si>
  <si>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</si>
  <si>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</si>
  <si>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</si>
  <si>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</si>
  <si>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</si>
  <si>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</si>
  <si>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</si>
  <si>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</si>
  <si>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</si>
  <si>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</si>
  <si>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</si>
  <si>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</si>
  <si>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</si>
  <si>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</si>
  <si>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</si>
  <si>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</si>
  <si>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</si>
  <si>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</si>
  <si>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</si>
  <si>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</si>
  <si>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</si>
  <si>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</si>
  <si>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</si>
  <si>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</si>
  <si>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</si>
  <si>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</si>
  <si>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</si>
  <si>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</si>
  <si>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</si>
  <si>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</si>
  <si>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</si>
  <si>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</si>
  <si>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</si>
  <si>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</si>
  <si>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</si>
  <si>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</si>
  <si>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</si>
  <si>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</si>
  <si>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</si>
  <si>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</si>
  <si>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</si>
  <si>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</si>
  <si>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</si>
  <si>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</si>
  <si>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</si>
  <si>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</si>
  <si>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</si>
  <si>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</si>
  <si>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</si>
  <si>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</si>
  <si>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</si>
  <si>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</si>
  <si>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</si>
  <si>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</si>
  <si>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</si>
  <si>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</si>
  <si>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</si>
  <si>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</si>
  <si>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</si>
  <si>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</si>
  <si>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</si>
  <si>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</si>
  <si>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</si>
  <si>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</si>
  <si>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</si>
  <si>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</si>
  <si>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</si>
  <si>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</si>
  <si>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</si>
  <si>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</si>
  <si>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</si>
  <si>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</si>
  <si>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</si>
  <si>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</si>
  <si>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</si>
  <si>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</si>
  <si>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</si>
  <si>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</si>
  <si>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</si>
  <si>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</si>
  <si>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</si>
  <si>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</si>
  <si>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</si>
  <si>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</si>
  <si>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</si>
  <si>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</si>
  <si>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</si>
  <si>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</si>
  <si>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</si>
  <si>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</si>
  <si>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</si>
  <si>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</si>
  <si>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</si>
  <si>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</si>
  <si>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</si>
  <si>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</si>
  <si>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</si>
  <si>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</si>
  <si>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</si>
  <si>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</si>
  <si>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</si>
  <si>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</si>
  <si>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</si>
  <si>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</si>
  <si>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</si>
  <si>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</si>
  <si>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</si>
  <si>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</si>
  <si>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</si>
  <si>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</si>
  <si>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</si>
  <si>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</si>
  <si>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</si>
  <si>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</si>
  <si>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</si>
  <si>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</si>
  <si>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</si>
  <si>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</si>
  <si>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</si>
  <si>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</si>
  <si>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</si>
  <si>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</si>
  <si>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</si>
  <si>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</si>
  <si>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</si>
  <si>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</si>
  <si>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</si>
  <si>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</si>
  <si>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</si>
  <si>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</si>
  <si>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</si>
  <si>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</si>
  <si>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</si>
  <si>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</si>
  <si>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</si>
  <si>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</si>
  <si>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</si>
  <si>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</si>
  <si>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</si>
  <si>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</si>
  <si>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</si>
  <si>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</si>
  <si>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</si>
  <si>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</si>
  <si>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</si>
  <si>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</si>
  <si>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</si>
  <si>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</si>
  <si>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</si>
  <si>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</si>
  <si>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</si>
  <si>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</si>
  <si>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</si>
  <si>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</si>
  <si>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</si>
  <si>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</si>
  <si>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</si>
  <si>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</si>
  <si>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</si>
  <si>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</si>
  <si>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</si>
  <si>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</si>
  <si>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</si>
  <si>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</si>
  <si>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</si>
  <si>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</si>
  <si>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</si>
  <si>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</si>
  <si>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</si>
  <si>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</si>
  <si>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</si>
  <si>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</si>
  <si>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</si>
  <si>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</si>
  <si>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</si>
  <si>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</si>
  <si>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</si>
  <si>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</si>
  <si>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</si>
  <si>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</si>
  <si>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</si>
  <si>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</si>
  <si>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</si>
  <si>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</si>
  <si>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</si>
  <si>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</si>
  <si>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</si>
  <si>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</si>
  <si>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</si>
  <si>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</si>
  <si>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</si>
  <si>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</si>
  <si>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</si>
  <si>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</si>
  <si>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</si>
  <si>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</si>
  <si>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</si>
  <si>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</si>
  <si>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</si>
  <si>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</si>
  <si>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</si>
  <si>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</si>
  <si>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</si>
  <si>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</si>
  <si>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</si>
  <si>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</si>
  <si>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</si>
  <si>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</si>
  <si>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</si>
  <si>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</si>
  <si>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</si>
  <si>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</si>
  <si>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</si>
  <si>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</si>
  <si>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</si>
  <si>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</si>
  <si>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</si>
  <si>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</si>
  <si>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</si>
  <si>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</si>
  <si>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</si>
  <si>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</si>
  <si>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</si>
  <si>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</si>
  <si>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</si>
  <si>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</si>
  <si>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</si>
  <si>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</si>
  <si>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</si>
  <si>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</si>
  <si>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</si>
  <si>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</si>
  <si>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</si>
  <si>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</si>
  <si>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</si>
  <si>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</si>
  <si>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</si>
  <si>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</si>
  <si>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</si>
  <si>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</si>
  <si>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</si>
  <si>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</si>
  <si>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</si>
  <si>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</si>
  <si>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</si>
  <si>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</si>
  <si>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</si>
  <si>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</si>
  <si>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</si>
  <si>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</si>
  <si>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</si>
  <si>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</si>
  <si>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</si>
  <si>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</si>
  <si>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</si>
  <si>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</si>
  <si>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</si>
  <si>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</si>
  <si>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</si>
  <si>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</si>
  <si>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</si>
  <si>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</si>
  <si>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</si>
  <si>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</si>
  <si>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</si>
  <si>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</si>
  <si>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</si>
  <si>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</si>
  <si>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</si>
  <si>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</si>
  <si>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</si>
  <si>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</si>
  <si>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</si>
  <si>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</si>
  <si>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</si>
  <si>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</si>
  <si>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</si>
  <si>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</si>
  <si>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</si>
  <si>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</si>
  <si>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</si>
  <si>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</si>
  <si>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</si>
  <si>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</si>
  <si>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</si>
  <si>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</si>
  <si>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</si>
  <si>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</si>
  <si>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</si>
  <si>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</si>
  <si>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</si>
  <si>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</si>
  <si>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</si>
  <si>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</si>
  <si>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</si>
  <si>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</si>
  <si>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</si>
  <si>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</si>
  <si>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</si>
  <si>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</si>
  <si>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</si>
  <si>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</si>
  <si>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</si>
  <si>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</si>
  <si>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</si>
  <si>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</si>
  <si>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</si>
  <si>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</si>
  <si>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</si>
  <si>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</si>
  <si>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</si>
  <si>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</si>
  <si>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</si>
  <si>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</si>
  <si>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</si>
  <si>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</si>
  <si>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</si>
  <si>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</si>
  <si>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</si>
  <si>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</si>
  <si>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</si>
  <si>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</si>
  <si>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</si>
  <si>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</si>
  <si>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</si>
  <si>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</si>
  <si>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</si>
  <si>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</si>
  <si>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</si>
  <si>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</si>
  <si>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</si>
  <si>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</si>
  <si>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</si>
  <si>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</si>
  <si>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</si>
  <si>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</si>
  <si>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</si>
  <si>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</si>
  <si>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</si>
  <si>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</si>
  <si>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</si>
  <si>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</si>
  <si>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</si>
  <si>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</si>
  <si>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</si>
  <si>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</si>
  <si>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</si>
  <si>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</si>
  <si>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</si>
  <si>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</si>
  <si>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</si>
  <si>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</si>
  <si>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</si>
  <si>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</si>
  <si>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</si>
  <si>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</si>
  <si>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</si>
  <si>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</si>
  <si>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</si>
  <si>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</si>
  <si>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</si>
  <si>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</si>
  <si>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</si>
  <si>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</si>
  <si>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</si>
  <si>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</si>
  <si>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</si>
  <si>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</si>
  <si>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</si>
  <si>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</si>
  <si>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</si>
  <si>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</si>
  <si>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</si>
  <si>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</si>
  <si>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</si>
  <si>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</si>
  <si>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</si>
  <si>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</si>
  <si>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</si>
  <si>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</si>
  <si>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</si>
  <si>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</si>
  <si>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</si>
  <si>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</si>
  <si>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</si>
  <si>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</si>
  <si>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</si>
  <si>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</si>
  <si>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</si>
  <si>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</si>
  <si>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</si>
  <si>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</si>
  <si>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</si>
  <si>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</si>
  <si>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</si>
  <si>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</si>
  <si>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</si>
  <si>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</si>
  <si>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</si>
  <si>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</si>
  <si>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</si>
  <si>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</si>
  <si>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</si>
  <si>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</si>
  <si>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</si>
  <si>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</si>
  <si>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</si>
  <si>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</si>
  <si>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</si>
  <si>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</si>
  <si>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</si>
  <si>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</si>
  <si>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</si>
  <si>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</si>
  <si>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</si>
  <si>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</si>
  <si>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</si>
  <si>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</si>
  <si>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</si>
  <si>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</si>
  <si>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</si>
  <si>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</si>
  <si>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</si>
  <si>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</si>
  <si>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</si>
  <si>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</si>
  <si>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</si>
  <si>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</si>
  <si>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</si>
  <si>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</si>
  <si>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</si>
  <si>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</si>
  <si>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</si>
  <si>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</si>
  <si>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</si>
  <si>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</si>
  <si>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</si>
  <si>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</si>
  <si>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</si>
  <si>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</si>
  <si>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</si>
  <si>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</si>
  <si>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</si>
  <si>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</si>
  <si>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</si>
  <si>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</si>
  <si>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</si>
  <si>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</si>
  <si>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</si>
  <si>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</si>
  <si>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</si>
  <si>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</si>
  <si>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</si>
  <si>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</si>
  <si>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</si>
  <si>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</si>
  <si>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</si>
  <si>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</si>
  <si>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</si>
  <si>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</si>
  <si>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</si>
  <si>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</si>
  <si>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</si>
  <si>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</si>
  <si>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</si>
  <si>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</si>
  <si>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</si>
  <si>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</si>
  <si>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</si>
  <si>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</si>
  <si>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</si>
  <si>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</si>
  <si>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</si>
  <si>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</si>
  <si>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</si>
  <si>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</si>
  <si>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</si>
  <si>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</si>
  <si>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</si>
  <si>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</si>
  <si>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</si>
  <si>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</si>
  <si>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</si>
  <si>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</si>
  <si>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</si>
  <si>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</si>
  <si>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</si>
  <si>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</si>
  <si>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</si>
  <si>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</si>
  <si>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</si>
  <si>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</si>
  <si>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</si>
  <si>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</si>
  <si>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</si>
  <si>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</si>
  <si>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</si>
  <si>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</si>
  <si>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</si>
  <si>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</si>
  <si>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</si>
  <si>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</si>
  <si>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</si>
  <si>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</si>
  <si>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</si>
  <si>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</si>
  <si>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</si>
  <si>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</si>
  <si>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</si>
  <si>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</si>
  <si>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</si>
  <si>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</si>
  <si>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</si>
  <si>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</si>
  <si>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</si>
  <si>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</si>
  <si>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</si>
  <si>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</si>
  <si>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</si>
  <si>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</si>
  <si>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</si>
  <si>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</si>
  <si>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</si>
  <si>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</si>
  <si>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</si>
  <si>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</si>
  <si>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</si>
  <si>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</si>
  <si>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</si>
  <si>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</si>
  <si>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</si>
  <si>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</si>
  <si>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</si>
  <si>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</si>
  <si>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</si>
  <si>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</si>
  <si>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</si>
  <si>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</si>
  <si>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</si>
  <si>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</si>
  <si>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</si>
  <si>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</si>
  <si>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</si>
  <si>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</si>
  <si>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</si>
  <si>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</si>
  <si>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</si>
  <si>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</si>
  <si>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</si>
  <si>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</si>
  <si>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</si>
  <si>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</si>
  <si>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</si>
  <si>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</si>
  <si>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</si>
  <si>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</si>
  <si>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</si>
  <si>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</si>
  <si>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</si>
  <si>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</si>
  <si>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</si>
  <si>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</si>
  <si>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</si>
  <si>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</si>
  <si>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</si>
  <si>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</si>
  <si>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</si>
  <si>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</si>
  <si>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</si>
  <si>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</si>
  <si>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</si>
  <si>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</si>
  <si>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</si>
  <si>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</si>
  <si>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</si>
  <si>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</si>
  <si>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</si>
  <si>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</si>
  <si>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</si>
  <si>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</si>
  <si>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</si>
  <si>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</si>
  <si>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</si>
  <si>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</si>
  <si>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</si>
  <si>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</si>
  <si>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</si>
  <si>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</si>
  <si>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</si>
  <si>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</si>
  <si>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</si>
  <si>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</si>
  <si>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</si>
  <si>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</si>
  <si>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</si>
  <si>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</si>
  <si>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</si>
  <si>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</si>
  <si>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</si>
  <si>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</si>
  <si>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</si>
  <si>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</si>
  <si>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</si>
  <si>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</si>
  <si>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</si>
  <si>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</si>
  <si>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</si>
  <si>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</si>
  <si>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</si>
  <si>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</si>
  <si>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</si>
  <si>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</si>
  <si>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</si>
  <si>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</si>
  <si>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</si>
  <si>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</si>
  <si>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</si>
  <si>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</si>
  <si>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</si>
  <si>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</si>
  <si>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</si>
  <si>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</si>
  <si>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</si>
  <si>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</si>
  <si>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</si>
  <si>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</si>
  <si>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</si>
  <si>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</si>
  <si>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</si>
  <si>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</si>
  <si>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</si>
  <si>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</si>
  <si>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</si>
  <si>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</si>
  <si>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</si>
  <si>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</si>
  <si>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</si>
  <si>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</si>
  <si>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</si>
  <si>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</si>
  <si>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</si>
  <si>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</si>
  <si>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</si>
  <si>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</si>
  <si>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</si>
  <si>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</si>
  <si>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</si>
  <si>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</si>
  <si>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</si>
  <si>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</si>
  <si>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</si>
  <si>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</si>
  <si>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</si>
  <si>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</si>
  <si>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</si>
  <si>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</si>
  <si>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</si>
  <si>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</si>
  <si>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</si>
  <si>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</si>
  <si>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</si>
  <si>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</si>
  <si>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</si>
  <si>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</si>
  <si>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</si>
  <si>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</si>
  <si>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</si>
  <si>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</si>
  <si>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</si>
  <si>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</si>
  <si>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</si>
  <si>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</si>
  <si>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</si>
  <si>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</si>
  <si>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</si>
  <si>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</si>
  <si>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</si>
  <si>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</si>
  <si>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</si>
  <si>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</si>
  <si>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</si>
  <si>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</si>
  <si>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</si>
  <si>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</si>
  <si>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</si>
  <si>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</si>
  <si>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</si>
  <si>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</si>
  <si>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</si>
  <si>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</si>
  <si>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</si>
  <si>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</si>
  <si>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</si>
  <si>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</si>
  <si>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</si>
  <si>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</si>
  <si>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</si>
  <si>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</si>
  <si>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</si>
  <si>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</si>
  <si>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</si>
  <si>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</si>
  <si>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</si>
  <si>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</si>
  <si>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</si>
  <si>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</si>
  <si>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</si>
  <si>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</si>
  <si>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</si>
  <si>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</si>
  <si>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</si>
  <si>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</si>
  <si>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</si>
  <si>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</si>
  <si>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</si>
  <si>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</si>
  <si>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</si>
  <si>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</si>
  <si>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</si>
  <si>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</si>
  <si>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</si>
  <si>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</si>
  <si>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</si>
  <si>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</si>
  <si>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</si>
  <si>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</si>
  <si>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</si>
  <si>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</si>
  <si>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</si>
  <si>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</si>
  <si>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</si>
  <si>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</si>
  <si>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</si>
  <si>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</si>
  <si>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</si>
  <si>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</si>
  <si>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</si>
  <si>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</si>
  <si>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</si>
  <si>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</si>
  <si>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</si>
  <si>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</si>
  <si>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</si>
  <si>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</si>
  <si>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</si>
  <si>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</si>
  <si>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</si>
  <si>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</si>
  <si>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</si>
  <si>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</si>
  <si>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</si>
  <si>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</si>
  <si>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</si>
  <si>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</si>
  <si>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</si>
  <si>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</si>
  <si>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</si>
  <si>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</si>
  <si>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</si>
  <si>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</si>
  <si>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</si>
  <si>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</si>
  <si>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</si>
  <si>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</si>
  <si>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</si>
  <si>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</si>
  <si>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</si>
  <si>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</si>
  <si>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</si>
  <si>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</si>
  <si>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</si>
  <si>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</si>
  <si>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</si>
  <si>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</si>
  <si>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</si>
  <si>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</si>
  <si>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</si>
  <si>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</si>
  <si>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</si>
  <si>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</si>
  <si>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</si>
  <si>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</si>
  <si>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</si>
  <si>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</si>
  <si>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</si>
  <si>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</si>
  <si>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</si>
  <si>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</si>
  <si>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</si>
  <si>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</si>
  <si>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</si>
  <si>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</si>
  <si>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</si>
  <si>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</si>
  <si>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</si>
  <si>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</si>
  <si>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</si>
  <si>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</si>
  <si>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</si>
  <si>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</si>
  <si>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</si>
  <si>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</si>
  <si>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</si>
  <si>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</si>
  <si>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</si>
  <si>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</si>
  <si>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</si>
  <si>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</si>
  <si>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</si>
  <si>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</si>
  <si>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</si>
  <si>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</si>
  <si>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</si>
  <si>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</si>
  <si>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</si>
  <si>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</si>
  <si>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</si>
  <si>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</si>
  <si>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</si>
  <si>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</si>
  <si>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</si>
  <si>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</si>
  <si>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</si>
  <si>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</si>
  <si>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</si>
  <si>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</si>
  <si>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</si>
  <si>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</si>
  <si>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</si>
  <si>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</si>
  <si>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</si>
  <si>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</si>
  <si>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</si>
  <si>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</si>
  <si>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</si>
  <si>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</si>
  <si>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</si>
  <si>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</si>
  <si>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</si>
  <si>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</si>
  <si>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</si>
  <si>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</si>
  <si>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</si>
  <si>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</si>
  <si>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</si>
  <si>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</si>
  <si>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</si>
  <si>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</si>
  <si>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</si>
  <si>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</si>
  <si>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</si>
  <si>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</si>
  <si>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</si>
  <si>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</si>
  <si>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</si>
  <si>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</si>
  <si>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</si>
  <si>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</si>
  <si>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</si>
  <si>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</si>
  <si>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</si>
  <si>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</si>
  <si>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</si>
  <si>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</si>
  <si>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</si>
  <si>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</si>
  <si>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</si>
  <si>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</si>
  <si>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</si>
  <si>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</si>
  <si>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</si>
  <si>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</si>
  <si>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</si>
  <si>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</si>
  <si>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</si>
  <si>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</si>
  <si>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</si>
  <si>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</si>
  <si>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</si>
  <si>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</si>
  <si>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</si>
  <si>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</si>
  <si>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</si>
  <si>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</si>
  <si>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</si>
  <si>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</si>
  <si>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</si>
  <si>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</si>
  <si>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</si>
  <si>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</si>
  <si>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</si>
  <si>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</si>
  <si>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</si>
  <si>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</si>
  <si>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</si>
  <si>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</si>
  <si>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</si>
  <si>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</si>
  <si>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</si>
  <si>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</si>
  <si>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</si>
  <si>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</si>
  <si>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</si>
  <si>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</si>
  <si>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</si>
  <si>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</si>
  <si>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</si>
  <si>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</si>
  <si>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</si>
  <si>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</si>
  <si>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</si>
  <si>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</si>
  <si>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</si>
  <si>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</si>
  <si>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</si>
  <si>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</si>
  <si>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</si>
  <si>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</si>
  <si>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</si>
  <si>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</si>
  <si>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</si>
  <si>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</si>
  <si>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</si>
  <si>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</si>
  <si>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</si>
  <si>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</si>
  <si>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</si>
  <si>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</si>
  <si>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</si>
  <si>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</si>
  <si>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</si>
  <si>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</si>
  <si>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</si>
  <si>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</si>
  <si>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</si>
  <si>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</si>
  <si>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</si>
  <si>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</si>
  <si>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</si>
  <si>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</si>
  <si>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</si>
  <si>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</si>
  <si>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</si>
  <si>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</si>
  <si>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</si>
  <si>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</si>
  <si>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</si>
  <si>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</si>
  <si>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</si>
  <si>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</si>
  <si>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</si>
  <si>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</si>
  <si>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</si>
  <si>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</si>
  <si>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</si>
  <si>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</si>
  <si>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</si>
  <si>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</si>
  <si>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</si>
  <si>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</si>
  <si>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</si>
  <si>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</si>
  <si>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</si>
  <si>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</si>
  <si>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</si>
  <si>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</si>
  <si>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</si>
  <si>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</si>
  <si>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</si>
  <si>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</si>
  <si>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</si>
  <si>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</si>
  <si>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</si>
  <si>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</si>
  <si>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</si>
  <si>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</si>
  <si>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</si>
  <si>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</si>
  <si>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</si>
  <si>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</si>
  <si>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</si>
  <si>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</si>
  <si>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</si>
  <si>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</si>
  <si>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</si>
  <si>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</si>
  <si>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</si>
  <si>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</si>
  <si>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</si>
  <si>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</si>
  <si>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</si>
  <si>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</si>
  <si>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</si>
  <si>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</si>
  <si>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</si>
  <si>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</si>
  <si>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</si>
  <si>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</si>
  <si>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</si>
  <si>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</si>
  <si>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</si>
  <si>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</si>
  <si>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</si>
  <si>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</si>
  <si>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</si>
  <si>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</si>
  <si>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</si>
  <si>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</si>
  <si>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</si>
  <si>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</si>
  <si>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</si>
  <si>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</si>
  <si>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</si>
  <si>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</si>
  <si>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</si>
  <si>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</si>
  <si>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</si>
  <si>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</si>
  <si>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</si>
  <si>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</si>
  <si>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</si>
  <si>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</si>
  <si>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</si>
  <si>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</si>
  <si>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</si>
  <si>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</si>
  <si>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</si>
  <si>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</si>
  <si>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</si>
  <si>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</si>
  <si>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</si>
  <si>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</si>
  <si>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</si>
  <si>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</si>
  <si>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</si>
  <si>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</si>
  <si>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</si>
  <si>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</si>
  <si>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</si>
  <si>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</si>
  <si>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</si>
  <si>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</si>
  <si>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</si>
  <si>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</si>
  <si>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</si>
  <si>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</si>
  <si>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</si>
  <si>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</si>
  <si>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</si>
  <si>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</si>
  <si>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</si>
  <si>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</si>
  <si>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</si>
  <si>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</si>
  <si>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</si>
  <si>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</si>
  <si>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</si>
  <si>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</si>
  <si>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</si>
  <si>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</si>
  <si>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</si>
  <si>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</si>
  <si>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</si>
  <si>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</si>
  <si>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</si>
  <si>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</si>
  <si>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</si>
  <si>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</si>
  <si>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</si>
  <si>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</si>
  <si>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</si>
  <si>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</si>
  <si>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</si>
  <si>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</si>
  <si>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</si>
  <si>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</si>
  <si>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</si>
  <si>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</si>
  <si>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</si>
  <si>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</si>
  <si>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</si>
  <si>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</si>
  <si>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</si>
  <si>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</si>
  <si>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</si>
  <si>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</si>
  <si>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</si>
  <si>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</si>
  <si>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</si>
  <si>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</si>
  <si>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</si>
  <si>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</si>
  <si>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</si>
  <si>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</si>
  <si>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</si>
  <si>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</si>
  <si>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</si>
  <si>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</si>
  <si>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</si>
  <si>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</si>
  <si>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</si>
  <si>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</si>
  <si>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</si>
  <si>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</si>
  <si>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</si>
  <si>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</si>
  <si>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</si>
  <si>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</si>
  <si>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</si>
  <si>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</si>
  <si>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</si>
  <si>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</si>
  <si>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</si>
  <si>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</si>
  <si>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</si>
  <si>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</si>
  <si>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</si>
  <si>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</si>
  <si>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</si>
  <si>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</si>
  <si>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</si>
  <si>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</si>
  <si>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</si>
  <si>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</si>
  <si>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</si>
  <si>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</si>
  <si>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</si>
  <si>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</si>
  <si>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</si>
  <si>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</si>
  <si>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</si>
  <si>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</si>
  <si>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</si>
  <si>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</si>
  <si>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</si>
  <si>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</si>
  <si>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</si>
  <si>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</si>
  <si>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</si>
  <si>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</si>
  <si>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</si>
  <si>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</si>
  <si>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</si>
  <si>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</si>
  <si>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</si>
  <si>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</si>
  <si>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</si>
  <si>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</si>
  <si>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</si>
  <si>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</si>
  <si>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</si>
  <si>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</si>
  <si>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</si>
  <si>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</si>
  <si>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</si>
  <si>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</si>
  <si>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</si>
  <si>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</si>
  <si>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</si>
  <si>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</si>
  <si>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</si>
  <si>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</si>
  <si>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</si>
  <si>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</si>
  <si>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</si>
  <si>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</si>
  <si>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</si>
  <si>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</si>
  <si>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</si>
  <si>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</si>
  <si>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</si>
  <si>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</si>
  <si>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</si>
  <si>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</si>
  <si>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</si>
  <si>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</si>
  <si>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</si>
  <si>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</si>
  <si>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</si>
  <si>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</si>
  <si>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</si>
  <si>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</si>
  <si>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</si>
  <si>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</si>
  <si>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</si>
  <si>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</si>
  <si>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</si>
  <si>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</si>
  <si>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</si>
  <si>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</si>
  <si>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</si>
  <si>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</si>
  <si>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</si>
  <si>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</si>
  <si>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</si>
  <si>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</si>
  <si>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</si>
  <si>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</si>
  <si>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</si>
  <si>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</si>
  <si>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</si>
  <si>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</si>
  <si>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</si>
  <si>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</si>
  <si>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</si>
  <si>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</si>
  <si>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</si>
  <si>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</si>
  <si>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</si>
  <si>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</si>
  <si>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</si>
  <si>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</si>
  <si>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</si>
  <si>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</si>
  <si>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</si>
  <si>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</si>
  <si>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</si>
  <si>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</si>
  <si>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</si>
  <si>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</si>
  <si>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</si>
  <si>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</si>
  <si>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</si>
  <si>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</si>
  <si>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</si>
  <si>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</si>
  <si>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</si>
  <si>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</si>
  <si>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</si>
  <si>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</si>
  <si>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</si>
  <si>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</si>
  <si>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</si>
  <si>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</si>
  <si>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</si>
  <si>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</si>
  <si>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</si>
  <si>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</si>
  <si>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</si>
  <si>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</si>
  <si>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</si>
  <si>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</si>
  <si>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</si>
  <si>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</si>
  <si>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</si>
  <si>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</si>
  <si>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</si>
  <si>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</si>
  <si>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</si>
  <si>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</si>
  <si>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</si>
  <si>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</si>
  <si>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</si>
  <si>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</si>
  <si>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</si>
  <si>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</si>
  <si>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</si>
  <si>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</si>
  <si>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</si>
  <si>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</si>
  <si>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</si>
  <si>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</si>
  <si>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</si>
  <si>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</si>
  <si>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</si>
  <si>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</si>
  <si>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</si>
  <si>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</si>
  <si>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</si>
  <si>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</si>
  <si>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</si>
  <si>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</si>
  <si>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</si>
  <si>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</si>
  <si>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</si>
  <si>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</si>
  <si>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</si>
  <si>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</si>
  <si>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</si>
  <si>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</si>
  <si>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</si>
  <si>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</si>
  <si>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</si>
  <si>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</si>
  <si>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</si>
  <si>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</si>
  <si>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</si>
  <si>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</si>
  <si>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</si>
  <si>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</si>
  <si>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</si>
  <si>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</si>
  <si>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</si>
  <si>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</si>
  <si>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</si>
  <si>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</si>
  <si>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</si>
  <si>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</si>
  <si>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</si>
  <si>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</si>
  <si>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</si>
  <si>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</si>
  <si>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</si>
  <si>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</si>
  <si>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</si>
  <si>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</si>
  <si>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</si>
  <si>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</si>
  <si>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</si>
  <si>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</si>
  <si>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</si>
  <si>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</si>
  <si>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</si>
  <si>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</si>
  <si>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</si>
  <si>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</si>
  <si>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</si>
  <si>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</si>
  <si>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</si>
  <si>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</si>
  <si>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</si>
  <si>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</si>
  <si>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</si>
  <si>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</si>
  <si>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</si>
  <si>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</si>
  <si>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</si>
  <si>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</si>
  <si>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</si>
  <si>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</si>
  <si>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</si>
  <si>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</si>
  <si>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</si>
  <si>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</si>
  <si>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</si>
  <si>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</si>
  <si>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</si>
  <si>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</si>
  <si>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</si>
  <si>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</si>
  <si>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</si>
  <si>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</si>
  <si>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</si>
  <si>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</si>
  <si>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</si>
  <si>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</si>
  <si>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</si>
  <si>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</si>
  <si>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</si>
  <si>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</si>
  <si>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</si>
  <si>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</si>
  <si>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</si>
  <si>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</si>
  <si>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</si>
  <si>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</si>
  <si>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</si>
  <si>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</si>
  <si>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</si>
  <si>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</si>
  <si>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</si>
  <si>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</si>
  <si>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</si>
  <si>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</si>
  <si>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</si>
  <si>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</si>
  <si>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</si>
  <si>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</si>
  <si>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</si>
  <si>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</si>
  <si>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</si>
  <si>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</si>
  <si>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</si>
  <si>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</si>
  <si>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</si>
  <si>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</si>
  <si>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</si>
  <si>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</si>
  <si>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</si>
  <si>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</si>
  <si>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</si>
  <si>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</si>
  <si>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</si>
  <si>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</si>
  <si>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</si>
  <si>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</si>
  <si>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</si>
  <si>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</si>
  <si>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</si>
  <si>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</si>
  <si>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</si>
  <si>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</si>
  <si>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</si>
  <si>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</si>
  <si>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</si>
  <si>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</si>
  <si>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</si>
  <si>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</si>
  <si>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</si>
  <si>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</si>
  <si>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</si>
  <si>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</si>
  <si>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</si>
  <si>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</si>
  <si>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</si>
  <si>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</si>
  <si>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</si>
  <si>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</si>
  <si>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</si>
  <si>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</si>
  <si>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</si>
  <si>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</si>
  <si>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</si>
  <si>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</si>
  <si>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</si>
  <si>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</si>
  <si>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</si>
  <si>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</si>
  <si>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</si>
  <si>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</si>
  <si>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</si>
  <si>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</si>
  <si>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</si>
  <si>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</si>
  <si>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</si>
  <si>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</si>
  <si>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</si>
  <si>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</si>
  <si>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</si>
  <si>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</si>
  <si>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</si>
  <si>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</si>
  <si>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</si>
  <si>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</si>
  <si>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</si>
  <si>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</si>
  <si>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</si>
  <si>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</si>
  <si>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</si>
  <si>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</si>
  <si>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</si>
  <si>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</si>
  <si>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</si>
  <si>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</si>
  <si>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</si>
  <si>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</si>
  <si>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</si>
  <si>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</si>
  <si>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</si>
  <si>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</si>
  <si>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</si>
  <si>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</si>
  <si>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</si>
  <si>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</si>
  <si>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</si>
  <si>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</si>
  <si>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</si>
  <si>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</si>
  <si>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</si>
  <si>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</si>
  <si>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</si>
  <si>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</si>
  <si>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</si>
  <si>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</si>
  <si>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</si>
  <si>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</si>
  <si>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</si>
  <si>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</si>
  <si>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</si>
  <si>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</si>
  <si>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</si>
  <si>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</si>
  <si>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</si>
  <si>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</si>
  <si>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</si>
  <si>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</si>
  <si>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</si>
  <si>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</si>
  <si>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</si>
  <si>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</si>
  <si>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</si>
  <si>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</si>
  <si>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</si>
  <si>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</si>
  <si>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</si>
  <si>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</si>
  <si>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</si>
  <si>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</si>
  <si>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</si>
  <si>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</si>
  <si>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</si>
  <si>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</si>
  <si>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</si>
  <si>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</si>
  <si>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</si>
  <si>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</si>
  <si>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</si>
  <si>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</si>
  <si>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</si>
  <si>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</si>
  <si>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</si>
  <si>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</si>
  <si>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</si>
  <si>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</si>
  <si>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</si>
  <si>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</si>
  <si>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</si>
  <si>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</si>
  <si>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</si>
  <si>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</si>
  <si>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</si>
  <si>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</si>
  <si>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</si>
  <si>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</si>
  <si>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</si>
  <si>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</si>
  <si>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</si>
  <si>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</si>
  <si>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</si>
  <si>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</si>
  <si>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</si>
  <si>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</si>
  <si>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</si>
  <si>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</si>
  <si>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</si>
  <si>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</si>
  <si>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</si>
  <si>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</si>
  <si>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</si>
  <si>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</si>
  <si>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</si>
  <si>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</si>
  <si>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</si>
  <si>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</si>
  <si>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</si>
  <si>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</si>
  <si>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</si>
  <si>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</si>
  <si>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</si>
  <si>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</si>
  <si>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</si>
  <si>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</si>
  <si>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</si>
  <si>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</si>
  <si>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</si>
  <si>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</si>
  <si>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</si>
  <si>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</si>
  <si>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</si>
  <si>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</si>
  <si>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</si>
  <si>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</si>
  <si>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</si>
  <si>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</si>
  <si>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</si>
  <si>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</si>
  <si>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</si>
  <si>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</si>
  <si>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</si>
  <si>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</si>
  <si>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</si>
  <si>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</si>
  <si>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</si>
  <si>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</si>
  <si>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</si>
  <si>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</si>
  <si>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</si>
  <si>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</si>
  <si>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</si>
  <si>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</si>
  <si>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</si>
  <si>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</si>
  <si>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</si>
  <si>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</si>
  <si>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</si>
  <si>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</si>
  <si>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</si>
  <si>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</si>
  <si>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</si>
  <si>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</si>
  <si>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</si>
  <si>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</si>
  <si>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</si>
  <si>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</si>
  <si>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</si>
  <si>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</si>
  <si>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</si>
  <si>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</si>
  <si>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</si>
  <si>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</si>
  <si>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</si>
  <si>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</si>
  <si>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</si>
  <si>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</si>
  <si>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</si>
  <si>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</si>
  <si>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</si>
  <si>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</si>
  <si>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</si>
  <si>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</si>
  <si>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</si>
  <si>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</si>
  <si>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</si>
  <si>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</si>
  <si>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</si>
  <si>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</si>
  <si>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</si>
  <si>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</si>
  <si>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</si>
  <si>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</si>
  <si>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</si>
  <si>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</si>
  <si>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</si>
  <si>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</si>
  <si>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</si>
  <si>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</si>
  <si>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</si>
  <si>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</si>
  <si>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</si>
  <si>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</si>
  <si>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</si>
  <si>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</si>
  <si>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</si>
  <si>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</si>
  <si>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</si>
  <si>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</si>
  <si>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</si>
  <si>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</si>
  <si>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</si>
  <si>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</si>
  <si>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</si>
  <si>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</si>
  <si>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</si>
  <si>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</si>
  <si>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</si>
  <si>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</si>
  <si>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</si>
  <si>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</si>
  <si>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</si>
  <si>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</si>
  <si>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</si>
  <si>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</si>
  <si>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</si>
  <si>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</si>
  <si>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</si>
  <si>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</si>
  <si>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</si>
  <si>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</si>
  <si>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</si>
  <si>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</si>
  <si>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</si>
  <si>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</si>
  <si>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</si>
  <si>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</si>
  <si>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</si>
  <si>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</si>
  <si>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</si>
  <si>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</si>
  <si>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</si>
  <si>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</si>
  <si>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</si>
  <si>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</si>
  <si>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</si>
  <si>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</si>
  <si>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</si>
  <si>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</si>
  <si>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</si>
  <si>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</si>
  <si>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</si>
  <si>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</si>
  <si>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</si>
  <si>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</si>
  <si>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</si>
  <si>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</si>
  <si>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</si>
  <si>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</si>
  <si>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</si>
  <si>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</si>
  <si>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</si>
  <si>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</si>
  <si>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</si>
  <si>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</si>
  <si>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</si>
  <si>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</si>
  <si>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</si>
  <si>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</si>
  <si>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</si>
  <si>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</si>
  <si>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</si>
  <si>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</si>
  <si>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</si>
  <si>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</si>
  <si>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</si>
  <si>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</si>
  <si>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</si>
  <si>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</si>
  <si>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</si>
  <si>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</si>
  <si>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</si>
  <si>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</si>
  <si>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</si>
  <si>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</si>
  <si>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</si>
  <si>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</si>
  <si>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</si>
  <si>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</si>
  <si>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</si>
  <si>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</si>
  <si>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</si>
  <si>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</si>
  <si>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</si>
  <si>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</si>
  <si>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</si>
  <si>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</si>
  <si>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</si>
  <si>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</si>
  <si>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</si>
  <si>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</si>
  <si>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</si>
  <si>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</si>
  <si>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</si>
  <si>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</si>
  <si>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</si>
  <si>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</si>
  <si>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</si>
  <si>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</si>
  <si>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</si>
  <si>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</si>
  <si>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</si>
  <si>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</si>
  <si>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</si>
  <si>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</si>
  <si>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</si>
  <si>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</si>
  <si>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</si>
  <si>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</si>
  <si>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</si>
  <si>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</si>
  <si>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</si>
  <si>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</si>
  <si>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</si>
  <si>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</si>
  <si>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</si>
  <si>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</si>
  <si>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</si>
  <si>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</si>
  <si>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</si>
  <si>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</si>
  <si>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</si>
  <si>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</si>
  <si>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</si>
  <si>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</si>
  <si>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</si>
  <si>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</si>
  <si>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</si>
  <si>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</si>
  <si>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</si>
  <si>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</si>
  <si>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</si>
  <si>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</si>
  <si>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</si>
  <si>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</si>
  <si>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</si>
  <si>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</si>
  <si>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</si>
  <si>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</si>
  <si>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</si>
  <si>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</si>
  <si>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</si>
  <si>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</si>
  <si>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</si>
  <si>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</si>
  <si>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</si>
  <si>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</si>
  <si>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</si>
  <si>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</si>
  <si>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</si>
  <si>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</si>
  <si>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</si>
  <si>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</si>
  <si>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</si>
  <si>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</si>
  <si>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</si>
  <si>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</si>
  <si>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</si>
  <si>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</si>
  <si>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</si>
  <si>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</si>
  <si>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</si>
  <si>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</si>
  <si>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</si>
  <si>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</si>
  <si>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</si>
  <si>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</si>
  <si>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</si>
  <si>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</si>
  <si>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</si>
  <si>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</si>
  <si>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</si>
  <si>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</si>
  <si>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</si>
  <si>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</si>
  <si>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</si>
  <si>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</si>
  <si>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</si>
  <si>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</si>
  <si>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</si>
  <si>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</si>
  <si>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</si>
  <si>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</si>
  <si>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</si>
  <si>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</si>
  <si>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</si>
  <si>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</si>
  <si>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</si>
  <si>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</si>
  <si>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</si>
  <si>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</si>
  <si>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</si>
  <si>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</si>
  <si>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</si>
  <si>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</si>
  <si>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</si>
  <si>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</si>
  <si>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</si>
  <si>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</si>
  <si>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</si>
  <si>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</si>
  <si>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</si>
  <si>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</si>
  <si>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</si>
  <si>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</si>
  <si>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</si>
  <si>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</si>
  <si>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</si>
  <si>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</si>
  <si>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</si>
  <si>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</si>
  <si>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</si>
  <si>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</si>
  <si>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</si>
  <si>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</si>
  <si>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</si>
  <si>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</si>
  <si>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</si>
  <si>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</si>
  <si>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</si>
  <si>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</si>
  <si>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</si>
  <si>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</si>
  <si>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</si>
  <si>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</si>
  <si>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</si>
  <si>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</si>
  <si>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</si>
  <si>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</si>
  <si>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</si>
  <si>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</si>
  <si>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</si>
  <si>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</si>
  <si>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</si>
  <si>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</si>
  <si>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</si>
  <si>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</si>
  <si>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</si>
  <si>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</si>
  <si>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</si>
  <si>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</si>
  <si>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</si>
  <si>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</si>
  <si>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</si>
  <si>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</si>
  <si>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</si>
  <si>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</si>
  <si>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</si>
  <si>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</si>
  <si>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</si>
  <si>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</si>
  <si>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</si>
  <si>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</si>
  <si>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</si>
  <si>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</si>
  <si>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</si>
  <si>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</si>
  <si>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</si>
  <si>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</si>
  <si>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</si>
  <si>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</si>
  <si>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</si>
  <si>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</si>
  <si>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</si>
  <si>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</si>
  <si>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</si>
  <si>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</si>
  <si>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</si>
  <si>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</si>
  <si>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</si>
  <si>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</si>
  <si>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</si>
  <si>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</si>
  <si>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</si>
  <si>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</si>
  <si>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</si>
  <si>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</si>
  <si>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</si>
  <si>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</si>
  <si>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</si>
  <si>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</si>
  <si>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</si>
  <si>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</si>
  <si>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</si>
  <si>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</si>
  <si>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</si>
  <si>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</si>
  <si>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</si>
  <si>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</si>
  <si>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</si>
  <si>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</si>
  <si>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</si>
  <si>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</si>
  <si>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</si>
  <si>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</si>
  <si>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</si>
  <si>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</si>
  <si>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</si>
  <si>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</si>
  <si>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</si>
  <si>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</si>
  <si>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</si>
  <si>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</si>
  <si>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</si>
  <si>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</si>
  <si>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</si>
  <si>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</si>
  <si>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</si>
  <si>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</si>
  <si>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</si>
  <si>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</si>
  <si>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</si>
  <si>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</si>
  <si>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</si>
  <si>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</si>
  <si>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</si>
  <si>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</si>
  <si>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</si>
  <si>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</si>
  <si>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</si>
  <si>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</si>
  <si>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</si>
  <si>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</si>
  <si>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</si>
  <si>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</si>
  <si>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</si>
  <si>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</si>
  <si>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</si>
  <si>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</si>
  <si>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</si>
  <si>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</si>
  <si>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</si>
  <si>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</si>
  <si>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</si>
  <si>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</si>
  <si>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</si>
  <si>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</si>
  <si>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</si>
  <si>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</si>
  <si>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</si>
  <si>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</si>
  <si>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</si>
  <si>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</si>
  <si>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</si>
  <si>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</si>
  <si>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</si>
  <si>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</si>
  <si>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</si>
  <si>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</si>
  <si>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</si>
  <si>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</si>
  <si>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</si>
  <si>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</si>
  <si>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</si>
  <si>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</si>
  <si>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</si>
  <si>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</si>
  <si>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</si>
  <si>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</si>
  <si>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</si>
  <si>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</si>
  <si>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</si>
  <si>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</si>
  <si>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</si>
  <si>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</si>
  <si>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</si>
  <si>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</si>
  <si>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</si>
  <si>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</si>
  <si>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</si>
  <si>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</si>
  <si>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</si>
  <si>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</si>
  <si>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</si>
  <si>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</si>
  <si>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</si>
  <si>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</si>
  <si>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</si>
  <si>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</si>
  <si>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</si>
  <si>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</si>
  <si>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</si>
  <si>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</si>
  <si>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</si>
  <si>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</si>
  <si>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</si>
  <si>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</si>
  <si>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</si>
  <si>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</si>
  <si>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</si>
  <si>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</si>
  <si>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</si>
  <si>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</si>
  <si>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</si>
  <si>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</si>
  <si>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</si>
  <si>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</si>
  <si>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</si>
  <si>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</si>
  <si>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</si>
  <si>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</si>
  <si>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</si>
  <si>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</si>
  <si>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</si>
  <si>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</si>
  <si>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</si>
  <si>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</si>
  <si>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</si>
  <si>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</si>
  <si>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</si>
  <si>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</si>
  <si>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</si>
  <si>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</si>
  <si>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</si>
  <si>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</si>
  <si>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</si>
  <si>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</si>
  <si>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</si>
  <si>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</si>
  <si>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</si>
  <si>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</si>
  <si>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</si>
  <si>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</si>
  <si>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</si>
  <si>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</si>
  <si>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</si>
  <si>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</si>
  <si>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</si>
  <si>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</si>
  <si>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</si>
  <si>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</si>
  <si>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</si>
  <si>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</si>
  <si>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</si>
  <si>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</si>
  <si>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</si>
  <si>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</si>
  <si>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</si>
  <si>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</si>
  <si>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</si>
  <si>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</si>
  <si>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</si>
  <si>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</si>
  <si>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</si>
  <si>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</si>
  <si>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</si>
  <si>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</si>
  <si>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</si>
  <si>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</si>
  <si>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</si>
  <si>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</si>
  <si>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</si>
  <si>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</si>
  <si>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</si>
  <si>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</si>
  <si>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</si>
  <si>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</si>
  <si>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</si>
  <si>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</si>
  <si>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</si>
  <si>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</si>
  <si>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</si>
  <si>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</si>
  <si>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</si>
  <si>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</si>
  <si>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</si>
  <si>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</si>
  <si>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</si>
  <si>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</si>
  <si>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</si>
  <si>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</si>
  <si>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</si>
  <si>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</si>
  <si>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</si>
  <si>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</si>
  <si>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</si>
  <si>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</si>
  <si>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</si>
  <si>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</si>
  <si>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</si>
  <si>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</si>
  <si>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</si>
  <si>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</si>
  <si>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</si>
  <si>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</si>
  <si>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</si>
  <si>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</si>
  <si>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</si>
  <si>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</si>
  <si>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</si>
  <si>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</si>
  <si>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</si>
  <si>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</si>
  <si>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</si>
  <si>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</si>
  <si>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</si>
  <si>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</si>
  <si>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</si>
  <si>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</si>
  <si>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</si>
  <si>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</si>
  <si>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</si>
  <si>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</si>
  <si>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</si>
  <si>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</si>
  <si>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</si>
  <si>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</si>
  <si>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</si>
  <si>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</si>
  <si>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</si>
  <si>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</si>
  <si>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</si>
  <si>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</si>
  <si>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</si>
  <si>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</si>
  <si>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</si>
  <si>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</si>
  <si>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</si>
  <si>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</si>
  <si>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</si>
  <si>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</si>
  <si>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</si>
  <si>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</si>
  <si>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</si>
  <si>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</si>
  <si>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</si>
  <si>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</si>
  <si>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</si>
  <si>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</si>
  <si>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</si>
  <si>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</si>
  <si>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</si>
  <si>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</si>
  <si>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</si>
  <si>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</si>
  <si>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</si>
  <si>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</si>
  <si>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</si>
  <si>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</si>
  <si>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</si>
  <si>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</si>
  <si>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</si>
  <si>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</si>
  <si>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</si>
  <si>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</si>
  <si>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</si>
  <si>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</si>
  <si>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</si>
  <si>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</si>
  <si>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</si>
  <si>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</si>
  <si>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</si>
  <si>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</si>
  <si>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</si>
  <si>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</si>
  <si>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</si>
  <si>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</si>
  <si>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</si>
  <si>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</si>
  <si>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</si>
  <si>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</si>
  <si>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</si>
  <si>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</si>
  <si>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</si>
  <si>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</si>
  <si>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</si>
  <si>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</si>
  <si>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</si>
  <si>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</si>
  <si>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</si>
  <si>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</si>
  <si>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</si>
  <si>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</si>
  <si>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</si>
  <si>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</si>
  <si>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</si>
  <si>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</si>
  <si>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</si>
  <si>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</si>
  <si>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</si>
  <si>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</si>
  <si>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</si>
  <si>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</si>
  <si>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</si>
  <si>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</si>
  <si>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</si>
  <si>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</si>
  <si>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</si>
  <si>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</si>
  <si>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</si>
  <si>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</si>
  <si>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</si>
  <si>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</si>
  <si>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</si>
  <si>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</si>
  <si>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</si>
  <si>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</si>
  <si>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</si>
  <si>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</si>
  <si>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</si>
  <si>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</si>
  <si>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</si>
  <si>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</si>
  <si>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</si>
  <si>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</si>
  <si>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</si>
  <si>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</si>
  <si>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</si>
  <si>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</si>
  <si>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</si>
  <si>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</si>
  <si>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</si>
  <si>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</si>
  <si>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</si>
  <si>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</si>
  <si>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</si>
  <si>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</si>
  <si>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</si>
  <si>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</si>
  <si>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</si>
  <si>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</si>
  <si>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</si>
  <si>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</si>
  <si>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</si>
  <si>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</si>
  <si>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</si>
  <si>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</si>
  <si>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</si>
  <si>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</si>
  <si>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</si>
  <si>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</si>
  <si>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</si>
  <si>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</si>
  <si>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</si>
  <si>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</si>
  <si>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</si>
  <si>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</si>
  <si>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</si>
  <si>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</si>
  <si>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</si>
  <si>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</si>
  <si>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</si>
  <si>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</si>
  <si>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</si>
  <si>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</si>
  <si>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</si>
  <si>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</si>
  <si>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</si>
  <si>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</si>
  <si>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</si>
  <si>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</si>
  <si>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</si>
  <si>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</si>
  <si>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</si>
  <si>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</si>
  <si>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</si>
  <si>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</si>
  <si>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</si>
  <si>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</si>
  <si>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</si>
  <si>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</si>
  <si>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</si>
  <si>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</si>
  <si>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</si>
  <si>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</si>
  <si>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</si>
  <si>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</si>
  <si>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</si>
  <si>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</si>
  <si>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</si>
  <si>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</si>
  <si>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</si>
  <si>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</si>
  <si>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</si>
  <si>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</si>
  <si>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</si>
  <si>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</si>
  <si>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</si>
  <si>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</si>
  <si>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</si>
  <si>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</si>
  <si>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</si>
  <si>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</si>
  <si>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</si>
  <si>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</si>
  <si>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</si>
  <si>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</si>
  <si>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</si>
  <si>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</si>
  <si>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</si>
  <si>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</si>
  <si>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</si>
  <si>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</si>
  <si>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</si>
  <si>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</si>
  <si>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</si>
  <si>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</si>
  <si>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</si>
  <si>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</si>
  <si>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</si>
  <si>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</si>
  <si>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</si>
  <si>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</si>
  <si>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</si>
  <si>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</si>
  <si>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</si>
  <si>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</si>
  <si>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</si>
  <si>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</si>
  <si>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</si>
  <si>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</si>
  <si>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</si>
  <si>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</si>
  <si>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</si>
  <si>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</si>
  <si>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</si>
  <si>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</si>
  <si>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</si>
  <si>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</si>
  <si>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</si>
  <si>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</si>
  <si>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</si>
  <si>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</si>
  <si>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</si>
  <si>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</si>
  <si>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</si>
  <si>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</si>
  <si>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</si>
  <si>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</si>
  <si>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</si>
  <si>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</si>
  <si>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</si>
  <si>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</si>
  <si>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</si>
  <si>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</si>
  <si>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</si>
  <si>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</si>
  <si>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</si>
  <si>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</si>
  <si>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</si>
  <si>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</si>
  <si>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</si>
  <si>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</si>
  <si>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</si>
  <si>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</si>
  <si>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</si>
  <si>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</si>
  <si>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</si>
  <si>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</si>
  <si>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</si>
  <si>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</si>
  <si>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</si>
  <si>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</si>
  <si>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</si>
  <si>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</si>
  <si>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</si>
  <si>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</si>
  <si>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</si>
  <si>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</si>
  <si>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</si>
  <si>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</si>
  <si>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</si>
  <si>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</si>
  <si>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</si>
  <si>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</si>
  <si>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</si>
  <si>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</si>
  <si>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</si>
  <si>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</si>
  <si>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</si>
  <si>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</si>
  <si>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</si>
  <si>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</si>
  <si>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</si>
  <si>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</si>
  <si>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</si>
  <si>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</si>
  <si>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</si>
  <si>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</si>
  <si>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</si>
  <si>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</si>
  <si>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</si>
  <si>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</si>
  <si>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</si>
  <si>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</si>
  <si>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</si>
  <si>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</si>
  <si>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</si>
  <si>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</si>
  <si>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</si>
  <si>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</si>
  <si>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</si>
  <si>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</si>
  <si>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</si>
  <si>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</si>
  <si>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</si>
  <si>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</si>
  <si>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</si>
  <si>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</si>
  <si>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</si>
  <si>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</si>
  <si>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</si>
  <si>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</si>
  <si>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</si>
  <si>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</si>
  <si>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</si>
  <si>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</si>
  <si>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</si>
  <si>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</si>
  <si>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</si>
  <si>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</si>
  <si>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</si>
  <si>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</si>
  <si>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</si>
  <si>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</si>
  <si>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</si>
  <si>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</si>
  <si>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</si>
  <si>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</si>
  <si>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</si>
  <si>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</si>
  <si>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</si>
  <si>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</si>
  <si>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</si>
  <si>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</si>
  <si>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</si>
  <si>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</si>
  <si>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</si>
  <si>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</si>
  <si>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</si>
  <si>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</si>
  <si>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</si>
  <si>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</si>
  <si>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</si>
  <si>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</si>
  <si>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</si>
  <si>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</si>
  <si>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</si>
  <si>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</si>
  <si>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</si>
  <si>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</si>
  <si>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</si>
  <si>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</si>
  <si>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</si>
  <si>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</si>
  <si>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</si>
  <si>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</si>
  <si>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</si>
  <si>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</si>
  <si>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</si>
  <si>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</si>
  <si>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</si>
  <si>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</si>
  <si>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</si>
  <si>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</si>
  <si>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</si>
  <si>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</si>
  <si>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</si>
  <si>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</si>
  <si>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</si>
  <si>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</si>
  <si>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</si>
  <si>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</si>
  <si>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</si>
  <si>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</si>
  <si>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</si>
  <si>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</si>
  <si>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</si>
  <si>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</si>
  <si>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</si>
  <si>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</si>
  <si>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</si>
  <si>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</si>
  <si>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</si>
  <si>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</si>
  <si>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</si>
  <si>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</si>
  <si>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</si>
  <si>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</si>
  <si>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</si>
  <si>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</si>
  <si>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</si>
  <si>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</si>
  <si>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</si>
  <si>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</si>
  <si>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</si>
  <si>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</si>
  <si>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</si>
  <si>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</si>
  <si>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</si>
  <si>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</si>
  <si>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</si>
  <si>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</si>
  <si>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</si>
  <si>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</si>
  <si>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</si>
  <si>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</si>
  <si>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</si>
  <si>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</si>
  <si>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</si>
  <si>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</si>
  <si>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</si>
  <si>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</si>
  <si>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</si>
  <si>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</si>
  <si>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</si>
  <si>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</si>
  <si>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</si>
  <si>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</si>
  <si>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</si>
  <si>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</si>
  <si>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</si>
  <si>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</si>
  <si>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</si>
  <si>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</si>
  <si>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</si>
  <si>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</si>
  <si>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</si>
  <si>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</si>
  <si>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</si>
  <si>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</si>
  <si>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</si>
  <si>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</si>
  <si>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</si>
  <si>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</si>
  <si>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</si>
  <si>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</si>
  <si>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</si>
  <si>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</si>
  <si>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</si>
  <si>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</si>
  <si>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</si>
  <si>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</si>
  <si>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</si>
  <si>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</si>
  <si>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</si>
  <si>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</si>
  <si>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</si>
  <si>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</si>
  <si>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</si>
  <si>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</si>
  <si>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</si>
  <si>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</si>
  <si>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</si>
  <si>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</si>
  <si>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</si>
  <si>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</si>
  <si>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</si>
  <si>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</si>
  <si>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</si>
  <si>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</si>
  <si>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</si>
  <si>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</si>
  <si>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</si>
  <si>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</si>
  <si>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</si>
  <si>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</si>
  <si>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</si>
  <si>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</si>
  <si>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</si>
  <si>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</si>
  <si>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</si>
  <si>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</si>
  <si>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</si>
  <si>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</si>
  <si>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</si>
  <si>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</si>
  <si>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</si>
  <si>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</si>
  <si>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</si>
  <si>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</si>
  <si>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</si>
  <si>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</si>
  <si>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</si>
  <si>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</si>
  <si>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</si>
  <si>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</si>
  <si>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</si>
  <si>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</si>
  <si>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</si>
  <si>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</si>
  <si>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</si>
  <si>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</si>
  <si>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</si>
  <si>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</si>
  <si>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</si>
  <si>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</si>
  <si>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</si>
  <si>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</si>
  <si>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</si>
  <si>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</si>
  <si>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</si>
  <si>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</si>
  <si>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</si>
  <si>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</si>
  <si>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</si>
  <si>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</si>
  <si>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</si>
  <si>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</si>
  <si>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</si>
  <si>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</si>
  <si>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</si>
  <si>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</si>
  <si>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</si>
  <si>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</si>
  <si>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</si>
  <si>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</si>
  <si>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</si>
  <si>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</si>
  <si>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</si>
  <si>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</si>
  <si>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</si>
  <si>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</si>
  <si>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</si>
  <si>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</si>
  <si>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</si>
  <si>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</si>
  <si>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</si>
  <si>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</si>
  <si>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</si>
  <si>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</si>
  <si>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</si>
  <si>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</si>
  <si>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</si>
  <si>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</si>
  <si>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</si>
  <si>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</si>
  <si>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</si>
  <si>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</si>
  <si>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</si>
  <si>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</si>
  <si>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</si>
  <si>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</si>
  <si>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</si>
  <si>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</si>
  <si>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</si>
  <si>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</si>
  <si>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</si>
  <si>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</si>
  <si>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</si>
  <si>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</si>
  <si>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</si>
  <si>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</si>
  <si>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</si>
  <si>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</si>
  <si>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</si>
  <si>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</si>
  <si>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</si>
  <si>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</si>
  <si>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</si>
  <si>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</si>
  <si>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</si>
  <si>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</si>
  <si>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</si>
  <si>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</si>
  <si>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</si>
  <si>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</si>
  <si>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</si>
  <si>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</si>
  <si>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</si>
  <si>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</si>
  <si>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</si>
  <si>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</si>
  <si>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</si>
  <si>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</si>
  <si>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</si>
  <si>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</si>
  <si>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</si>
  <si>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</si>
  <si>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</si>
  <si>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</si>
  <si>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</si>
  <si>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</si>
  <si>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</si>
  <si>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</si>
  <si>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</si>
  <si>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</si>
  <si>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</si>
  <si>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</si>
  <si>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</si>
  <si>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</si>
  <si>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</si>
  <si>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</si>
  <si>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</si>
  <si>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</si>
  <si>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</si>
  <si>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</si>
  <si>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</si>
  <si>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</si>
  <si>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</si>
  <si>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</si>
  <si>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</si>
  <si>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</si>
  <si>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</si>
  <si>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</si>
  <si>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</si>
  <si>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</si>
  <si>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</si>
  <si>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</si>
  <si>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</si>
  <si>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</si>
  <si>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</si>
  <si>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</si>
  <si>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</si>
  <si>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</si>
  <si>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</si>
  <si>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</si>
  <si>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</si>
  <si>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</si>
  <si>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</si>
  <si>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</si>
  <si>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</si>
  <si>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</si>
  <si>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</si>
  <si>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</si>
  <si>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</si>
  <si>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</si>
  <si>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</si>
  <si>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</si>
  <si>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</si>
  <si>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</si>
  <si>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</si>
  <si>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</si>
  <si>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</si>
  <si>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</si>
  <si>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</si>
  <si>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</si>
  <si>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</si>
  <si>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</si>
  <si>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</si>
  <si>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</si>
  <si>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</si>
  <si>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</si>
  <si>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</si>
  <si>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</si>
  <si>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</si>
  <si>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</si>
  <si>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</si>
  <si>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</si>
  <si>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</si>
  <si>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</si>
  <si>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</si>
  <si>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</si>
  <si>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</si>
  <si>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</si>
  <si>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</si>
  <si>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</si>
  <si>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</si>
  <si>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</si>
  <si>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</si>
  <si>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</si>
  <si>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</si>
  <si>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</si>
  <si>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</si>
  <si>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</si>
  <si>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</si>
  <si>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</si>
  <si>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</si>
  <si>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</si>
  <si>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</si>
  <si>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</si>
  <si>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</si>
  <si>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</si>
  <si>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</si>
  <si>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</si>
  <si>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</si>
  <si>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</si>
  <si>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</si>
  <si>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</si>
  <si>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</si>
  <si>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</si>
  <si>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</si>
  <si>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</si>
  <si>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</si>
  <si>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</si>
  <si>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</si>
  <si>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</si>
  <si>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</si>
  <si>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</si>
  <si>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</si>
  <si>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</si>
  <si>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</si>
  <si>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</si>
  <si>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</si>
  <si>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</si>
  <si>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</si>
  <si>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</si>
  <si>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</si>
  <si>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</si>
  <si>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</si>
  <si>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</si>
  <si>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</si>
  <si>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</si>
  <si>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</si>
  <si>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</si>
  <si>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</si>
  <si>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</si>
  <si>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</si>
  <si>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</si>
  <si>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</si>
  <si>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</si>
  <si>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</si>
  <si>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</si>
  <si>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</si>
  <si>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</si>
  <si>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</si>
  <si>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</si>
  <si>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</si>
  <si>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</si>
  <si>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</si>
  <si>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</si>
  <si>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</si>
  <si>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</si>
  <si>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</si>
  <si>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</si>
  <si>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</si>
  <si>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</si>
  <si>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</si>
  <si>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</si>
  <si>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</si>
  <si>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</si>
  <si>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</si>
  <si>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</si>
  <si>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</si>
  <si>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</si>
  <si>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</si>
  <si>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</si>
  <si>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</si>
  <si>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</si>
  <si>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</si>
  <si>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</si>
  <si>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</si>
  <si>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</si>
  <si>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</si>
  <si>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</si>
  <si>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</si>
  <si>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</si>
  <si>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</si>
  <si>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</si>
  <si>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</si>
  <si>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</si>
  <si>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</si>
  <si>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</si>
  <si>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</si>
  <si>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</si>
  <si>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</si>
  <si>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</si>
  <si>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</si>
  <si>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</si>
  <si>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</si>
  <si>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</si>
  <si>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</si>
  <si>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</si>
  <si>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</si>
  <si>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</si>
  <si>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</si>
  <si>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</si>
  <si>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</si>
  <si>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</si>
  <si>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</si>
  <si>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</si>
  <si>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</si>
  <si>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</si>
  <si>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</si>
  <si>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</si>
  <si>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</si>
  <si>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</si>
  <si>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</si>
  <si>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</si>
  <si>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</si>
  <si>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</si>
  <si>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</si>
  <si>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</si>
  <si>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</si>
  <si>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</si>
  <si>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</si>
  <si>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</si>
  <si>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</si>
  <si>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</si>
  <si>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</si>
  <si>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</si>
  <si>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</si>
  <si>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</si>
  <si>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</si>
  <si>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</si>
  <si>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</si>
  <si>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</si>
  <si>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</si>
  <si>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</si>
  <si>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</si>
  <si>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</si>
  <si>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</si>
  <si>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</si>
  <si>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</si>
  <si>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</si>
  <si>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</si>
  <si>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</si>
  <si>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</si>
  <si>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</si>
  <si>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</si>
  <si>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</si>
  <si>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</si>
  <si>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</si>
  <si>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</si>
  <si>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</si>
  <si>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</si>
  <si>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</si>
  <si>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</si>
  <si>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</si>
  <si>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</si>
  <si>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</si>
  <si>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</si>
  <si>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</si>
  <si>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</si>
  <si>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</si>
  <si>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</si>
  <si>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</si>
  <si>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</si>
  <si>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</si>
  <si>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</si>
  <si>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</si>
  <si>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</si>
  <si>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</si>
  <si>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</si>
  <si>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</si>
  <si>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</si>
  <si>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</si>
  <si>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</si>
  <si>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</si>
  <si>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</si>
  <si>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</si>
  <si>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</si>
  <si>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</si>
  <si>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</si>
  <si>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</si>
  <si>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</si>
  <si>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</si>
  <si>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</si>
  <si>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</si>
  <si>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</si>
  <si>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</si>
  <si>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</si>
  <si>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</si>
  <si>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</si>
  <si>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</si>
  <si>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</si>
  <si>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</si>
  <si>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</si>
  <si>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</si>
  <si>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</si>
  <si>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</si>
  <si>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</si>
  <si>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</si>
  <si>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</si>
  <si>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</si>
  <si>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</si>
  <si>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</si>
  <si>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</si>
  <si>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</si>
  <si>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</si>
  <si>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</si>
  <si>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</si>
  <si>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</si>
  <si>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</si>
  <si>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</si>
  <si>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</si>
  <si>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</si>
  <si>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</si>
  <si>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</si>
  <si>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</si>
  <si>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</si>
  <si>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</si>
  <si>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</si>
  <si>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</si>
  <si>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</si>
  <si>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</si>
  <si>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</si>
  <si>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</si>
  <si>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</si>
  <si>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</si>
  <si>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</si>
  <si>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</si>
  <si>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</si>
  <si>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</si>
  <si>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</si>
  <si>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</si>
  <si>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</si>
  <si>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</si>
  <si>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</si>
  <si>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</si>
  <si>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</si>
  <si>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</si>
  <si>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</si>
  <si>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</si>
  <si>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</si>
  <si>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</si>
  <si>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</si>
  <si>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</si>
  <si>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</si>
  <si>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</si>
  <si>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</si>
  <si>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</si>
  <si>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</si>
  <si>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</si>
  <si>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</si>
  <si>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</si>
  <si>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</si>
  <si>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</si>
  <si>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</si>
  <si>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</si>
  <si>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</si>
  <si>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</si>
  <si>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</si>
  <si>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</si>
  <si>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</si>
  <si>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</si>
  <si>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</si>
  <si>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</si>
  <si>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</si>
  <si>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</si>
  <si>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</si>
  <si>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</si>
  <si>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</si>
  <si>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</si>
  <si>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</si>
  <si>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</si>
  <si>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</si>
  <si>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</si>
  <si>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</si>
  <si>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</si>
  <si>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</si>
  <si>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</si>
  <si>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</si>
  <si>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</si>
  <si>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</si>
  <si>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</si>
  <si>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</si>
  <si>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</si>
  <si>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</si>
  <si>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</si>
  <si>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</si>
  <si>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</si>
  <si>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</si>
  <si>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</si>
  <si>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</si>
  <si>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</si>
  <si>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</si>
  <si>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</si>
  <si>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</si>
  <si>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</si>
  <si>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PCM-20251127-00000494</t>
  </si>
  <si>
    <t xml:space="preserve"> PG access problem as it located inside Navy base</t>
  </si>
  <si>
    <t>PCM-20251127-00000502</t>
  </si>
  <si>
    <t>Site located at water desalination company pg access issue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</si>
  <si>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</si>
  <si>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</si>
  <si>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</si>
  <si>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</si>
  <si>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</si>
  <si>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</si>
  <si>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</si>
  <si>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</si>
  <si>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</si>
  <si>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</si>
  <si>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</si>
  <si>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</si>
  <si>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</si>
  <si>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</si>
  <si>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</si>
  <si>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</si>
  <si>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</si>
  <si>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</si>
  <si>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</si>
  <si>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</si>
  <si>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</si>
  <si>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</si>
  <si>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</si>
  <si>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</si>
  <si>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</si>
  <si>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</si>
  <si>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</si>
  <si>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</si>
  <si>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</si>
  <si>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</si>
  <si>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</si>
  <si>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</si>
  <si>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</si>
  <si>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</si>
  <si>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</si>
  <si>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</si>
  <si>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</si>
  <si>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</si>
  <si>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</si>
  <si>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</si>
  <si>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</si>
  <si>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</si>
  <si>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</si>
  <si>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</si>
  <si>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</si>
  <si>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</si>
  <si>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</si>
  <si>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</si>
  <si>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</si>
  <si>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</si>
  <si>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</si>
  <si>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</si>
  <si>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</si>
  <si>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</si>
  <si>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</si>
  <si>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</si>
  <si>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</si>
  <si>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</si>
  <si>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</si>
  <si>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</si>
  <si>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</si>
  <si>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</si>
  <si>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</si>
  <si>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</si>
  <si>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</si>
  <si>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</si>
  <si>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</si>
  <si>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</si>
  <si>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</si>
  <si>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</si>
  <si>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</si>
  <si>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</si>
  <si>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</si>
  <si>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</si>
  <si>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</si>
  <si>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</si>
  <si>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</si>
  <si>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</si>
  <si>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</si>
  <si>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</si>
  <si>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</si>
  <si>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</si>
  <si>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</si>
  <si>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</si>
  <si>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</si>
  <si>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</si>
  <si>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PCM-20251127-00000463</t>
  </si>
  <si>
    <t>ETA 30 min</t>
  </si>
  <si>
    <t>PCM-20251127-00000496</t>
  </si>
  <si>
    <t>Emergency</t>
  </si>
  <si>
    <t>team at site</t>
  </si>
  <si>
    <t>PCM-20251127-00000511</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</si>
  <si>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</si>
  <si>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</si>
  <si>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</si>
  <si>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</si>
  <si>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</si>
  <si>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</si>
  <si>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</si>
  <si>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</si>
  <si>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</si>
  <si>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</si>
  <si>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</si>
  <si>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reached the site and found power cable from genraitor to MDB is stolen</t>
  </si>
  <si>
    <t>PCM-20251127-00000081</t>
  </si>
  <si>
    <t xml:space="preserve">ETA 5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</si>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</sst>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0" dataDxfId="39" headerRowBorderDxfId="37" tableBorderDxfId="38" totalsRowBorderDxfId="36">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7" headerRowBorderDxfId="5" tableBorderDxfId="6">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325.41511307870678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9155</v>
      </c>
      <c r="E3" s="136" t="s">
        <v>39021</v>
      </c>
      <c r="F3" s="135">
        <v>45988.337500000001</v>
      </c>
      <c r="G3" s="134">
        <f ca="1">IFERROR(NOW()-F3,"-")</f>
        <v>2.6038541662273929E-2</v>
      </c>
      <c r="H3" s="135">
        <v>45988.332812499997</v>
      </c>
      <c r="I3" s="137" t="str">
        <f>IFERROR(VLOOKUP(D3,DB!A:F,6,0),"")</f>
        <v>SCECO</v>
      </c>
      <c r="J3" s="137" t="str">
        <f>IFERROR(VLOOKUP(D3,DB!A:G,7,0),"")</f>
        <v>Dead</v>
      </c>
      <c r="K3" s="133" t="s">
        <v>39024</v>
      </c>
      <c r="L3" s="132" t="str">
        <f>IFERROR(VLOOKUP(D3,DB!A:I,9,0),"")</f>
        <v>Latis</v>
      </c>
    </row>
    <row r="4" spans="1:15" s="61" customFormat="1" ht="15" customHeight="1">
      <c r="A4" s="138" t="s">
        <v>39025</v>
      </c>
      <c r="B4" s="137" t="str">
        <f>IFERROR(VLOOKUP(D4,DB!A:K,11,0),"")</f>
        <v>R1</v>
      </c>
      <c r="C4" s="137">
        <v>4</v>
      </c>
      <c r="D4" s="56" t="s">
        <v>17719</v>
      </c>
      <c r="E4" s="136" t="s">
        <v>39021</v>
      </c>
      <c r="F4" s="135">
        <v>45988.341840277775</v>
      </c>
      <c r="G4" s="134">
        <f ca="1">IFERROR(NOW()-F4,"-")</f>
        <v>2.1698263888538349E-2</v>
      </c>
      <c r="H4" s="152">
        <v>45988.332835648151</v>
      </c>
      <c r="I4" s="137" t="str">
        <f>IFERROR(VLOOKUP(D4,DB!A:F,6,0),"")</f>
        <v>SCECO</v>
      </c>
      <c r="J4" s="137" t="str">
        <f>IFERROR(VLOOKUP(D4,DB!A:G,7,0),"")</f>
        <v>Vandalized</v>
      </c>
      <c r="K4" s="133" t="s">
        <v>39026</v>
      </c>
      <c r="L4" s="132" t="str">
        <f>IFERROR(VLOOKUP(D4,DB!A:I,9,0),"")</f>
        <v>Latis</v>
      </c>
    </row>
    <row r="5" spans="1:15" s="61" customFormat="1" ht="15" customHeight="1">
      <c r="A5" s="138"/>
      <c r="B5" s="137" t="str">
        <f>IFERROR(VLOOKUP(D5,DB!A:K,11,0),"")</f>
        <v/>
      </c>
      <c r="C5" s="137"/>
      <c r="D5" s="56"/>
      <c r="E5" s="136"/>
      <c r="F5" s="135"/>
      <c r="G5" s="134">
        <f ca="1">IFERROR(NOW()-F5,"-")</f>
        <v>45988.363538541664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45988.363538541664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45988.363538541664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45988.363538541664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45988.363538541664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45988.363538541664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45988.363538541664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45988.363538541664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45988.363538541664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45988.363538541664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45988.363538541664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45988.363538541664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45988.363538541664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45988.363538541664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45988.363538541664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45988.363538541664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45988.363538541664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45988.363538541664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45988.363538541664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45988.363538541664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45988.363538541664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45988.363538541664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45988.363538541664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45988.363538541664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45988.363538541664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45988.363538541664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45988.363538541664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45988.363538541664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45988.363538541664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45988.363538541664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45988.363538541664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45988.363538541664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45988.363538541664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45988.363538541664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45988.363538541664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45988.363538541664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45988.363538541664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45988.363538541664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45988.363538541664</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10DD5BA4-6CB0-4CA3-8229-8E5A7B0D0653}"/>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F7" sqref="F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39027</v>
      </c>
      <c r="N1" s="84" t="s">
        <v>39028</v>
      </c>
      <c r="O1" s="84" t="s">
        <v>39029</v>
      </c>
      <c r="P1" s="84" t="s">
        <v>39030</v>
      </c>
      <c r="Q1" s="84" t="s">
        <v>39031</v>
      </c>
      <c r="R1" s="84" t="s">
        <v>39032</v>
      </c>
      <c r="S1" s="84" t="s">
        <v>39033</v>
      </c>
      <c r="T1" s="84" t="s">
        <v>39034</v>
      </c>
      <c r="U1" s="84" t="s">
        <v>39035</v>
      </c>
      <c r="V1" s="84" t="s">
        <v>39036</v>
      </c>
      <c r="W1" s="84" t="s">
        <v>39037</v>
      </c>
      <c r="X1" s="84" t="s">
        <v>39038</v>
      </c>
      <c r="Y1" s="84" t="s">
        <v>39039</v>
      </c>
      <c r="Z1" s="84" t="s">
        <v>39040</v>
      </c>
      <c r="AA1" s="84" t="s">
        <v>39041</v>
      </c>
      <c r="AB1" s="84" t="s">
        <v>39042</v>
      </c>
      <c r="AC1" s="84" t="s">
        <v>39043</v>
      </c>
      <c r="AD1" s="84" t="s">
        <v>39044</v>
      </c>
      <c r="AE1" s="84" t="s">
        <v>39045</v>
      </c>
      <c r="AF1" s="84" t="s">
        <v>39046</v>
      </c>
      <c r="AG1" s="84" t="s">
        <v>39047</v>
      </c>
      <c r="AH1" s="84" t="s">
        <v>39048</v>
      </c>
      <c r="AI1" s="84" t="s">
        <v>39049</v>
      </c>
      <c r="AJ1" s="84" t="s">
        <v>39050</v>
      </c>
      <c r="AK1" s="84" t="s">
        <v>39051</v>
      </c>
      <c r="AL1" s="84" t="s">
        <v>39052</v>
      </c>
      <c r="AM1" s="84" t="s">
        <v>39053</v>
      </c>
      <c r="AN1" s="84" t="s">
        <v>39054</v>
      </c>
      <c r="AO1" s="84" t="s">
        <v>39055</v>
      </c>
      <c r="AP1" s="84" t="s">
        <v>39056</v>
      </c>
      <c r="AQ1" s="84" t="s">
        <v>39057</v>
      </c>
      <c r="AR1" s="84" t="s">
        <v>39058</v>
      </c>
      <c r="AS1" s="84" t="s">
        <v>39059</v>
      </c>
      <c r="AT1" s="84" t="s">
        <v>39060</v>
      </c>
      <c r="AU1" s="84" t="s">
        <v>39061</v>
      </c>
      <c r="AV1" s="84" t="s">
        <v>39062</v>
      </c>
      <c r="AW1" s="84" t="s">
        <v>39063</v>
      </c>
      <c r="AX1" s="84" t="s">
        <v>39064</v>
      </c>
      <c r="AY1" s="84" t="s">
        <v>39065</v>
      </c>
      <c r="AZ1" s="84" t="s">
        <v>39066</v>
      </c>
      <c r="BA1" s="84" t="s">
        <v>39067</v>
      </c>
      <c r="BB1" s="84" t="s">
        <v>39068</v>
      </c>
      <c r="BC1" s="84" t="s">
        <v>39069</v>
      </c>
      <c r="BD1" s="84" t="s">
        <v>39070</v>
      </c>
      <c r="BE1" s="84" t="s">
        <v>39071</v>
      </c>
      <c r="BF1" s="84" t="s">
        <v>39072</v>
      </c>
      <c r="BG1" s="84" t="s">
        <v>39073</v>
      </c>
      <c r="BH1" s="84" t="s">
        <v>39074</v>
      </c>
      <c r="BI1" s="84" t="s">
        <v>39075</v>
      </c>
      <c r="BJ1" s="84" t="s">
        <v>39076</v>
      </c>
      <c r="BK1" s="84" t="s">
        <v>39077</v>
      </c>
      <c r="BL1" s="84" t="s">
        <v>39078</v>
      </c>
      <c r="BM1" s="84" t="s">
        <v>39079</v>
      </c>
      <c r="BN1" s="84" t="s">
        <v>39080</v>
      </c>
      <c r="BO1" s="84" t="s">
        <v>39081</v>
      </c>
      <c r="BP1" s="84" t="s">
        <v>39082</v>
      </c>
      <c r="BQ1" s="84" t="s">
        <v>39083</v>
      </c>
      <c r="BR1" s="84" t="s">
        <v>39084</v>
      </c>
      <c r="BS1" s="84" t="s">
        <v>39085</v>
      </c>
      <c r="BT1" s="84" t="s">
        <v>39086</v>
      </c>
      <c r="BU1" s="84" t="s">
        <v>39087</v>
      </c>
      <c r="BV1" s="84" t="s">
        <v>39088</v>
      </c>
      <c r="BW1" s="84" t="s">
        <v>39089</v>
      </c>
      <c r="BX1" s="84" t="s">
        <v>39090</v>
      </c>
      <c r="BY1" s="84" t="s">
        <v>39091</v>
      </c>
      <c r="BZ1" s="84" t="s">
        <v>39092</v>
      </c>
      <c r="CA1" s="84" t="s">
        <v>39093</v>
      </c>
      <c r="CB1" s="84" t="s">
        <v>39094</v>
      </c>
      <c r="CC1" s="84" t="s">
        <v>39095</v>
      </c>
      <c r="CD1" s="84" t="s">
        <v>39096</v>
      </c>
      <c r="CE1" s="84" t="s">
        <v>39097</v>
      </c>
      <c r="CF1" s="84" t="s">
        <v>39098</v>
      </c>
      <c r="CG1" s="84" t="s">
        <v>39099</v>
      </c>
      <c r="CH1" s="84" t="s">
        <v>39100</v>
      </c>
      <c r="CI1" s="84" t="s">
        <v>39101</v>
      </c>
      <c r="CJ1" s="84" t="s">
        <v>39102</v>
      </c>
    </row>
    <row r="2" spans="1:88" s="118" customFormat="1" ht="31.5" customHeight="1">
      <c r="A2" s="58" t="s">
        <v>39103</v>
      </c>
      <c r="B2" s="58" t="s">
        <v>27</v>
      </c>
      <c r="C2" s="58">
        <v>1</v>
      </c>
      <c r="D2" s="58" t="s">
        <v>19542</v>
      </c>
      <c r="E2" s="81" t="s">
        <v>39104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163.36370104167145</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3.9761200231514522</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39111</v>
      </c>
      <c r="B5" s="18" t="str">
        <f>IFERROR(VLOOKUP(D5,DB!A:K,11,0),"")</f>
        <v>R2</v>
      </c>
      <c r="C5" s="18">
        <v>1</v>
      </c>
      <c r="D5" s="19" t="s">
        <v>11065</v>
      </c>
      <c r="E5" s="99" t="s">
        <v>39021</v>
      </c>
      <c r="F5" s="100">
        <v>45988.188958333332</v>
      </c>
      <c r="G5" s="101">
        <f ca="1">IFERROR(NOW()-F5,"-")</f>
        <v>0.17458067130064592</v>
      </c>
      <c r="H5" s="147">
        <v>45988.188958333332</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49" customFormat="1" ht="31.5" customHeight="1">
      <c r="A6" s="151" t="s">
        <v>39113</v>
      </c>
      <c r="B6" s="58" t="str">
        <f>IFERROR(VLOOKUP(D6,DB!A:K,11,0),"")</f>
        <v>R2</v>
      </c>
      <c r="C6" s="58">
        <v>1</v>
      </c>
      <c r="D6" s="58" t="s">
        <v>27487</v>
      </c>
      <c r="E6" s="81" t="s">
        <v>39021</v>
      </c>
      <c r="F6" s="71">
        <v>45988.317199074074</v>
      </c>
      <c r="G6" s="72">
        <f ca="1">IFERROR(NOW()-F6,"-")</f>
        <v>4.6339467589859851E-2</v>
      </c>
      <c r="H6" s="71">
        <v>45988.311412037037</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0"/>
    </row>
    <row r="7" spans="1:88" ht="31.5" customHeight="1">
      <c r="A7" s="151" t="s">
        <v>39115</v>
      </c>
      <c r="B7" s="18" t="str">
        <f>IFERROR(VLOOKUP(D7,DB!A:K,11,0),"")</f>
        <v>R2</v>
      </c>
      <c r="C7" s="18">
        <v>28</v>
      </c>
      <c r="D7" s="18" t="s">
        <v>8726</v>
      </c>
      <c r="E7" s="99" t="s">
        <v>39116</v>
      </c>
      <c r="F7" s="100">
        <v>45988.338831018518</v>
      </c>
      <c r="G7" s="101">
        <f ca="1">IFERROR(NOW()-F7,"-")</f>
        <v>2.4707986114663072E-2</v>
      </c>
      <c r="H7" s="100">
        <v>45988.324618055558</v>
      </c>
      <c r="I7" s="18" t="str">
        <f>IFERROR(VLOOKUP(D7,DB!A:F,6,0),"")</f>
        <v>SCECO</v>
      </c>
      <c r="J7" s="18" t="str">
        <f>IFERROR(VLOOKUP(D7,DB!A:G,7,0),"")</f>
        <v>Weak</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t="s">
        <v>39118</v>
      </c>
      <c r="B8" s="18" t="str">
        <f>IFERROR(VLOOKUP(D8,DB!A:K,11,0),"")</f>
        <v>R2</v>
      </c>
      <c r="C8" s="18">
        <v>5</v>
      </c>
      <c r="D8" s="18" t="s">
        <v>24720</v>
      </c>
      <c r="E8" s="99" t="s">
        <v>39104</v>
      </c>
      <c r="F8" s="100">
        <v>45988.346597222226</v>
      </c>
      <c r="G8" s="101">
        <f ca="1">IFERROR(NOW()-F8,"-")</f>
        <v>1.6941782407229766E-2</v>
      </c>
      <c r="H8" s="100">
        <v>45988.338935185187</v>
      </c>
      <c r="I8" s="18" t="str">
        <f>IFERROR(VLOOKUP(D8,DB!A:F,6,0),"")</f>
        <v>SCECO</v>
      </c>
      <c r="J8" s="18" t="str">
        <f>IFERROR(VLOOKUP(D8,DB!A:G,7,0),"")</f>
        <v>No BB Shifted+No BB Design</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45988.363539004633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45988.363539004633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45988.363539004633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45988.363539004633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45988.363539004633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45988.363539004633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45988.363539004633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45988.363539004633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45988.363539004633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45988.363539004633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45988.363539004633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45988.363539004633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45988.363539004633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45988.363539004633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45988.363539004633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45988.363539004633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45988.363539004633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45988.363539004633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45988.363539004633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45988.363539004633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45988.363539004633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45988.363539004633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45988.363539004633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45988.363539004633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45988.363539004633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45988.363539004633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45988.363539004633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45988.363539004633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45988.363539004633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45988.363539004633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45988.363539004633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45988.363539004633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45988.363539004633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45988.363539004633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45988.363539004633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45988.363539004633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45988.363539004633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45988.363539004633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45988.363539004633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45988.363539004633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45988.363539004633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45988.363539004633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45988.363539004633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45988.363539004633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45988.363539004633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45988.363539004633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45988.363539004633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45988.363539004633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45988.363539004633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45988.363539004633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45988.363539004633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45988.363539004633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45988.363539004633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45988.363539004633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45988.363539004633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45988.363539004633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45988.363539004633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45988.363539004633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45988.363539004633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45988.363539004633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45988.363539004633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45988.363539004633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45988.363539004633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45988.363539004633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45988.363539004633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45988.363539004633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45988.363539004633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45988.363539004633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45988.363539004633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45988.363539004633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45988.363539004633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45988.363539004633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45988.363539004633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45988.363539004633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45988.363539004633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45988.363539004633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45988.363539004633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45988.363539004633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45988.363539004633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45988.363539004633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45988.363539004633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45988.363539004633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45988.363539004633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45988.363539004633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45988.363539004633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45988.363539004633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45988.363539004633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45988.363539004633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45988.363539004633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45988.363539004633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45988.363539004633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45988.363539004633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45988.363539004633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R3</v>
      </c>
      <c r="C2" s="18"/>
      <c r="D2" s="58" t="s">
        <v>1334</v>
      </c>
      <c r="E2" s="92"/>
      <c r="F2" s="20"/>
      <c r="G2" s="21">
        <f t="shared" ref="G2:G44" ca="1" si="0">IFERROR(NOW()-F2,"-")</f>
        <v>45988.363539004633</v>
      </c>
      <c r="H2" s="22"/>
      <c r="I2" s="19" t="str">
        <f>IFERROR(VLOOKUP(D2,DB!A:F,6,0),"")</f>
        <v>SCECO+STB</v>
      </c>
      <c r="J2" s="18" t="str">
        <f>IFERROR(VLOOKUP(D2,DB!A:G,7,0),"")</f>
        <v>Good</v>
      </c>
      <c r="K2" s="42"/>
      <c r="L2" s="23" t="str">
        <f>IFERROR(VLOOKUP(D2,DB!A:I,9,0),"")</f>
        <v>Zain</v>
      </c>
    </row>
    <row r="3" spans="1:13" ht="15" customHeight="1">
      <c r="A3" s="19"/>
      <c r="B3" s="58" t="str">
        <f>IFERROR(VLOOKUP(D3,DB!A:K,11,0),"")</f>
        <v/>
      </c>
      <c r="C3" s="18"/>
      <c r="D3" s="58" t="str">
        <f>IFERROR(VLOOKUP(#REF!,DB!#REF!,7,0),"")</f>
        <v/>
      </c>
      <c r="E3" s="18"/>
      <c r="F3" s="20"/>
      <c r="G3" s="21">
        <f t="shared" ca="1" si="0"/>
        <v>45988.363539004633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45988.363539004633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45988.363539004633</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45988.363539004633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45988.363539004633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45988.363539004633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45988.363539004633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45988.363539004633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45988.363539004633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45988.363539004633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45988.363539004633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45988.363539004633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45988.363539004633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45988.363539004633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45988.363539004633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45988.363539004633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45988.363539004633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45988.363539004633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45988.363539004633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45988.363539004633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45988.363539004633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45988.363539004633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45988.363539004633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45988.363539004633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45988.363539004633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45988.363539004633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45988.363539004633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45988.363539004633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45988.363539004633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45988.363539004633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45988.363539004633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45988.363539004633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45988.363539004633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45988.363539004633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45988.363539004633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45988.363539004633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45988.363539004633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45988.363539004633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45988.363539004633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45988.363539004633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45988.363539004633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45988.363539004633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45988.363539004633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45988.363539004633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45988.363539004633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45988.363539004633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45988.363539004633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45988.363539004633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45988.363539004633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45988.363539004633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45988.363539004633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45988.363539004633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45988.363539004633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45988.363539004633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45988.363539004633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45988.363539004633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45988.363539004633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45988.363539004633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45988.363539004633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45988.363539004633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45988.363539004633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45988.363539004633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45988.363539004633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45988.363539004633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45988.363539004633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45988.363539004633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45988.363539004633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45988.363539004633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45988.363539004633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45988.363539004633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45988.363539004633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45988.363539004633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45988.363539004633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45988.363539004633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45988.363539004633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45988.363539004633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45988.363539004633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45988.363539004633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45988.363539004633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45988.363539004633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45988.363539004633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45988.363539004633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45988.363539004633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45988.363539004633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45988.363539004633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45988.363539004633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45988.363539004633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45988.363539004633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45988.363539004633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45988.363539004633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45988.363539004633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45988.363539004633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45988.363539004633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45988.363539004633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45988.363539004633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45988.363539004633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45988.363539004633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45988.363539004633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45988.363539004633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45988.363539004633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45988.363539004633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45988.363539004633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45988.363539004633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45988.363539004633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45988.363539004633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45988.363539004633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45988.363539004633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45988.363539004633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45988.363539004633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45988.363539004633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45988.363539004633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45988.363539004633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45988.363539004633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45988.363539004633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45988.363539004633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45988.363539004633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45988.363539004633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45988.363539004633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45988.363539004633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45988.363539004633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45988.363539004633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45988.363539004633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45988.363539004633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45988.363539004633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45988.363539004633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45988.363539004633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45988.363539004633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45988.363539004633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45988.363539004633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45988.363539004633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45988.363539004633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45988.363539004633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45988.363539004633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45988.363539004633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45988.363539004633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45988.363539004633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45988.363539004633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45988.363539004633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45988.363539004633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45988.363539004633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45988.363539004633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45988.363539004633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45988.363539004633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45988.363539004633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45988.363539004633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45988.363539004633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45988.363539004633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45988.363539004633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45988.363539004633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45988.363539004633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45988.363539004633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45988.363539004633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45988.363539004633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45988.363539004633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45988.363539004633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45988.363539004633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45988.363539004633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45988.363539004633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45988.363539004633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45988.363539004633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45988.363539004633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45988.363539004633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45988.363539004633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45988.363539004633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45988.363539004633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45988.363539004633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45988.363539004633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45988.363539004633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45988.363539004633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45988.363539004633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45988.363539004633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45988.363539004633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45988.363539004633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45988.363539004633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45988.363539004633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45988.363539004633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45988.363539004633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45988.363539004633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45988.363539004633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45988.363539004633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45988.363539004633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45988.363539004633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45988.363539004633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45988.363539004633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45988.363539004633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45988.363539004633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45988.363539004633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45988.363539004633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45988.363539004633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45988.363539004633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45988.363539004633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45988.363539004633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45988.363539004633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45988.363539004633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45988.363539004633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45988.363539004633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45988.363539004633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45988.363539004633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45988.363539004633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45988.363539004633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45988.363539004633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45988.363539004633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45988.363539004633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45988.363539004633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45988.363539004633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45988.363539004633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45988.363539004633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45988.363539004633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45988.363539004633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45988.363539004633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45988.363539004633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45988.363539004633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45988.363539004633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45988.363539004633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45988.363539004633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45988.363539004633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45988.363539004633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45988.363539004633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45988.363539004633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45988.363539004633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45988.363539004633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45988.363539004633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45988.363539004633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45988.363539004633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45988.363539004633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45988.363539004633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45988.363539004633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45988.363539004633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45988.363539004633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45988.363539004633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45988.363539004633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45988.363539004633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45988.363539004633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45988.363539004633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45988.363539004633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45988.363539004633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45988.363539004633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45988.363539004633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45988.363539004633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45988.363539004633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45988.363539004633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45988.363539004633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45988.363539004633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45988.363539004633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45988.363539004633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45988.363539004633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45988.363539004633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45988.363539004633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45988.363539004633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45988.363539004633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45988.363539004633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45988.363539004633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45988.363539004633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45988.363539004633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45988.363539004633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45988.363539004633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45988.363539004633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45988.363539004633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45988.363539004633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45988.363539004633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45988.363539004633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45988.363539004633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45988.363539004633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45988.363539004633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45988.363539004633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45988.363539004633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45988.363539004633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45988.363539004633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45988.363539004633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45988.363539004633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45988.363539004633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45988.363539004633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45988.363539004633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45988.363539004633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45988.363539004633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45988.363539004633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45988.363539004633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45988.363539004633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45988.363539004633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45988.363539004633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45988.363539004633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45988.363539004633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45988.363539004633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45988.363539004633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45988.363539004633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45988.363539004633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45988.363539004633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45988.363539004633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45988.363539004633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45988.363539004633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45988.363539004633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45988.363539004633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45988.363539004633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45988.363539004633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45988.363539004633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45988.363539004633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45988.363539004633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45988.363539004633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45988.363539004633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45988.363539004633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45988.363539004633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45988.363539004633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45988.363539004633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45988.363539004633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45988.363539004633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45988.363539004633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45988.363539004633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45988.363539004633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45988.363539004633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45988.363539004633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45988.363539004633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45988.363539004633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45988.363539004633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45988.363539004633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45988.363539004633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45988.363539004633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45988.363539004633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45988.363539004633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45988.363539004633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45988.363539004633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45988.363539004633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45988.363539004633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45988.363539004633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45988.363539004633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45988.363539004633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45988.363539004633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45988.363539004633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45988.363539004633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45988.363539004633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45988.363539004633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45988.363539004633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45988.363539004633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45988.363539004633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45988.363539004633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45988.363539004633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45988.363539004633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45988.363539004633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45988.363539004633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45988.363539004633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45988.363539004633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45988.363539004633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45988.363539004633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45988.363539004633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45988.363539004633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45988.363539004633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45988.363539004633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45988.363539004633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45988.363539004633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45988.363539004633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45988.363539004633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45988.363539004633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45988.363539004633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45988.363539004633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45988.363539004633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45988.363539004633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45988.363539004633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45988.363539004633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45988.363539004633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45988.363539004633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45988.363539004633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45988.363539004633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45988.363539004633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45988.363539004633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45988.363539004633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45988.363539004633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45988.363539004633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45988.363539004633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45988.363539004633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45988.363539004633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45988.363539004633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45988.363539004633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45988.363539004633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45988.363539004633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45988.363539004633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45988.363539004633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45988.363539004633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45988.363539004633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45988.363539004633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45988.363539004633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45988.363539004633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45988.363539004633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45988.363539004633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45988.363539004633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45988.363539004633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45988.363539004633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45988.363539004633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45988.363539004633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45988.363539004633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45988.363539004633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45988.363539004633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45988.363539004633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45988.363539004633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45988.363539004633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45988.363539004633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45988.363539004633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45988.363539004633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45988.363539004633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45988.363539004633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45988.363539004633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45988.363539004633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45988.363539004633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45988.363539004633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45988.363539004633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45988.363539004633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45988.363539004633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45988.363539004633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45988.363539004633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45988.363539004633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45988.363539004633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45988.363539004633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45988.363539004633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45988.363539004633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45988.363539004633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45988.363539004633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45988.363539004633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45988.363539004633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45988.363539004633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45988.363539004633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45988.363539004633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45988.363539004633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45988.363539004633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45988.363539004633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45988.363539004633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45988.363539004633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45988.363539004633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45988.363539004633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45988.363539004633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45988.363539004633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45988.363539004633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45988.363539004633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45988.363539004633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45988.363539004633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45988.363539004633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45988.363539004633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45988.363539004633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45988.363539004633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45988.363539004633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45988.363539004633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45988.363539004633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45988.363539004633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45988.363539004633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45988.363539004633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45988.363539004633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45988.363539004633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45988.363539004633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45988.363539004633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45988.363539004633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45988.363539004633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45988.363539004633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45988.363539004633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45988.363539004633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45988.363539004633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45988.363539004633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45988.363539004633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45988.363539004633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45988.363539004633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45988.363539004633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45988.363539004633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45988.363539004633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45988.363539004633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45988.363539004633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45988.363539004633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45988.363539004633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45988.363539004633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45988.363539004633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45988.363539004633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45988.363539004633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45988.363539004633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45988.363539004633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45988.363539004633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45988.363539004633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45988.363539004633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45988.363539004633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45988.363539004633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45988.363539004633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45988.363539004633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45988.363539004633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45988.363539004633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45988.363539004633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45988.363539004633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45988.363539004633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45988.363539004633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45988.363539004633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45988.363539004633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45988.363539004633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45988.363539004633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45988.363539004633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45988.363539004633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45988.363539004633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45988.363539004633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45988.363539004633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45988.363539004633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45988.363539004633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45988.363539004633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45988.363539004633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45988.363539004633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45988.363539004633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45988.363539004633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45988.363539004633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45988.363539004633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45988.363539004633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45988.363539004633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45988.363539004633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45988.363539004633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45988.363539004633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45988.363539004633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45988.363539004633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45988.363539004633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45988.363539004633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45988.363539004633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45988.363539004633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45988.363539004633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45988.363539004633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45988.363539004633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45988.363539004633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45988.363539004633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45988.363539004633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45988.363539004633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45988.363539004633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45988.363539004633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45988.363539004633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45988.363539004633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45988.363539004633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45988.363539004633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45988.363539004633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45988.363539004633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45988.363539004633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45988.363539004633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45988.363539004633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45988.363539004633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45988.363539004633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45988.363539004633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45988.363539004633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45988.363539004633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45988.363539004633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45988.363539004633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45988.363539004633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45988.363539004633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45988.363539004633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45988.363539004633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45988.363539004633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45988.363539004633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45988.363539004633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45988.363539004633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45988.363539004633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45988.363539004633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45988.363539004633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45988.363539004633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45988.363539004633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45988.363539004633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45988.363539004633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45988.363539004633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45988.363539004633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45988.363539004633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45988.363539004633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45988.363539004633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45988.363539004633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45988.363539004633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45988.363539004633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45988.363539004633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45988.363539004633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45988.363539004633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45988.363539004633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45988.363539004633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45988.363539004633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45988.363539004633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45988.363539004633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45988.363539004633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45988.363539004633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45988.363539004633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45988.363539004633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45988.363539004633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45988.363539004633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45988.363539004633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45988.363539004633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45988.363539004633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45988.363539004633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45988.363539004633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45988.363539004633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45988.363539004633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45988.363539004633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45988.363539004633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45988.363539004633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45988.363539004633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45988.363539004633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45988.363539004633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45988.363539004633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45988.363539004633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45988.363539004633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45988.363539004633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45988.363539004633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45988.363539004633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45988.363539004633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45988.363539004633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45988.363539004633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45988.363539004633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45988.363539004633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45988.363539004633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45988.363539004633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45988.363539004633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45988.363539004633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45988.363539004633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45988.363539004633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45988.363539004633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45988.363539004633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45988.363539004633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45988.363539004633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45988.363539004633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45988.363539004633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45988.363539004633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45988.363539004633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45988.363539004633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45988.363539004633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45988.363539004633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45988.363539004633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45988.363539004633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45988.363539004633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45988.363539004633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45988.363539004633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45988.363539004633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45988.363539004633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45988.363539004633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45988.363539004633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45988.363539004633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45988.363539004633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45988.363539004633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45988.363539004633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45988.363539004633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45988.363539004633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45988.363539004633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45988.363539004633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45988.363539004633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45988.363539004633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45988.363539004633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45988.363539004633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45988.363539004633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45988.363539004633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45988.363539004633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45988.363539004633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45988.363539004633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45988.363539004633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45988.363539004633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45988.363539004633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45988.363539004633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45988.363539004633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45988.363539004633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45988.363539004633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45988.363539004633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45988.363539004633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45988.363539004633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45988.363539004633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45988.363539004633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45988.363539004633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45988.363539004633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45988.363539004633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45988.363539004633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45988.363539004633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45988.363539004633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45988.363539004633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45988.363539004633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45988.363539004633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45988.363539004633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45988.363539004633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45988.363539004633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45988.363539004633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45988.363539004633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45988.363539004633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45988.363539004633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45988.363539004633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45988.363539004633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45988.363539004633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45988.363539004633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45988.363539004633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45988.363539004633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45988.363539004633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45988.363539004633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45988.363539004633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45988.363539004633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45988.363539004633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45988.363539004633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45988.363539004633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45988.363539004633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45988.363539004633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45988.363539004633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45988.363539004633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45988.363539004633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45988.363539004633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45988.363539004633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45988.363539004633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45988.363539004633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45988.363539004633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45988.363539004633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45988.363539004633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45988.363539004633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45988.363539004633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45988.363539004633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45988.363539004633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45988.363539004633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45988.363539004633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45988.363539004633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45988.363539004633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45988.363539004633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45988.363539004633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45988.363539004633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45988.363539004633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45988.363539004633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45988.363539004633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45988.363539004633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45988.363539004633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45988.363539004633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45988.363539004633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45988.363539004633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45988.363539004633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45988.363539004633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45988.363539004633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45988.363539004633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45988.363539004633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45988.363539004633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45988.363539004633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45988.363539004633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45988.363539004633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45988.363539004633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45988.363539004633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45988.363539004633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45988.363539004633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45988.363539004633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45988.363539004633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45988.363539004633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45988.363539004633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45988.363539004633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45988.363539004633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45988.363539004633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45988.363539004633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45988.363539004633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45988.363539004633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45988.363539004633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45988.363539004633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45988.363539004633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45988.363539004633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45988.363539004633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45988.363539004633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45988.363539004633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45988.363539004633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45988.363539004633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45988.363539004633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45988.363539004633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45988.363539004633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45988.363539004633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45988.363539004633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45988.363539004633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45988.363539004633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45988.363539004633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45988.363539004633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45988.363539004633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45988.363539004633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45988.363539004633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45988.363539004633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45988.363539004633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45988.363539004633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45988.363539004633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45988.363539004633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45988.363539004633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45988.363539004633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45988.363539004633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45988.363539004633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45988.363539004633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45988.363539004633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45988.363539004633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45988.363539004633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45988.363539004633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45988.363539004633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45988.363539004633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45988.363539004633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45988.363539004633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45988.363539004633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45988.363539004633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45988.363539004633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45988.363539004633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45988.363539004633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45988.363539004633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45988.363539004633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45988.363539004633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45988.363539004633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45988.363539004633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45988.363539004633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45988.363539004633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45988.363539004633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45988.363539004633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45988.363539004633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45988.363539004633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45988.363539004633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45988.363539004633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45988.363539004633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45988.363539004633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45988.363539004633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45988.363539004633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45988.363539004633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45988.363539004633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45988.363539004633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45988.363539004633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45988.363539004633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45988.363539004633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45988.363539004633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45988.363539004633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45988.363539004633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45988.363539004633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45988.363539004633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45988.363539004633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45988.363539004633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45988.363539004633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45988.363539004633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45988.363539004633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45988.363539004633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45988.363539004633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45988.363539004633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45988.363539004633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45988.363539004633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45988.363539004633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45988.363539004633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45988.363539004633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45988.363539004633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45988.363539004633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45988.363539004633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45988.363539004633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45988.363539004633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45988.363539004633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45988.363539004633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45988.363539004633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45988.363539004633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45988.363539004633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45988.363539004633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45988.363539004633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45988.363539004633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45988.363539004633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45988.363539004633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45988.363539004633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45988.363539004633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45988.363539004633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45988.363539004633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45988.363539004633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45988.363539004633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45988.363539004633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45988.363539004633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45988.363539004633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45988.363539004633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45988.363539004633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45988.363539004633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45988.363539004633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45988.363539004633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45988.363539004633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45988.363539004633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45988.363539004633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45988.363539004633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45988.363539004633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45988.363539004633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45988.363539004633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45988.363539004633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45988.363539004633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45988.363539004633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45988.363539004633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45988.363539004633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45988.363539004633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45988.363539004633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45988.363539004633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45988.363539004633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45988.363539004633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45988.363539004633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45988.363539004633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45988.363539004633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45988.363539004633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45988.363539004633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45988.363539004633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45988.363539004633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45988.363539004633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45988.363539004633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45988.363539004633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45988.363539004633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45988.363539004633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45988.363539004633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45988.363539004633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45988.363539004633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45988.363539004633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45988.363539004633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45988.363539004633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45988.363539004633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45988.363539004633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45988.363539004633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45988.363539004633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45988.363539004633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45988.363539004633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45988.363539004633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45988.363539004633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45988.363539004633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45988.363539004633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45988.363539004633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45988.363539004633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45988.363539004633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45988.363539004633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45988.363539004633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45988.363539004633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45988.363539004633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45988.363539004633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45988.363539004633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45988.363539004633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45988.363539004633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45988.363539004633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45988.363539004633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45988.363539004633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45988.363539004633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45988.363539004633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45988.363539004633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45988.363539004633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45988.363539004633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45988.363539004633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45988.363539004633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45988.363539004633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45988.363539004633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45988.363539004633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45988.363539004633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45988.363539004633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45988.363539004633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45988.363539004633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45988.363539004633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45988.363539004633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45988.363539004633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45988.363539004633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45988.363539004633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45988.363539004633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45988.363539004633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45988.363539004633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45988.363539004633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45988.363539004633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45988.363539004633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45988.363539004633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45988.363539004633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45988.363539004633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45988.363539004633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45988.363539004633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45988.363539004633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45988.363539004633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45988.363539004633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45988.363539004633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45988.363539004633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45988.363539004633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45988.363539004633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45988.363539004633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45988.363539004633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45988.363539004633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45988.363539004633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45988.363539004633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45988.363539004633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45988.363539004633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45988.363539004633</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39119</v>
      </c>
      <c r="B2" s="88" t="str">
        <f>IFERROR(VLOOKUP(D2,DB!A:K,11,0),"")</f>
        <v>R4</v>
      </c>
      <c r="C2" s="90">
        <v>1</v>
      </c>
      <c r="D2" s="88" t="s">
        <v>35092</v>
      </c>
      <c r="E2" s="91" t="s">
        <v>39021</v>
      </c>
      <c r="F2" s="92">
        <v>45703.480717592596</v>
      </c>
      <c r="G2" s="93">
        <f ca="1">IFERROR(NOW()-F2,"")</f>
        <v>284.88282141203672</v>
      </c>
      <c r="H2" s="92">
        <v>45703.474768518521</v>
      </c>
      <c r="I2" s="92" t="str">
        <f>IFERROR(VLOOKUP(D2,DB!A:F,6,0),"")</f>
        <v>SCECO</v>
      </c>
      <c r="J2" s="92" t="str">
        <f>IFERROR(VLOOKUP(D2,DB!A:G,7,0),"")</f>
        <v>Dead</v>
      </c>
      <c r="K2" s="94" t="s">
        <v>39120</v>
      </c>
      <c r="L2" s="88" t="str">
        <f>IFERROR(VLOOKUP(D2,DB!A:I,9,0),"")</f>
        <v>Latis</v>
      </c>
    </row>
    <row r="3" spans="1:16" ht="15" customHeight="1">
      <c r="A3" s="110"/>
      <c r="B3" s="110" t="str">
        <f>IFERROR(VLOOKUP(D3,DB!A:K,11,0),"")</f>
        <v/>
      </c>
      <c r="C3" s="90"/>
      <c r="D3" s="88"/>
      <c r="E3" s="91"/>
      <c r="F3" s="92"/>
      <c r="G3" s="93">
        <f t="shared" ref="G3:G25" ca="1" si="0">IFERROR(NOW()-F3,"")</f>
        <v>45988.363539004633</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45988.363539004633</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45988.363539004633</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45988.363539004633</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45988.363539004633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45988.363539004633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45988.363539004633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45988.363539004633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45988.363539004633</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45988.363539004633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45988.363539004633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45988.363539004633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45988.363539004633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45988.363539004633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45988.363539004633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45988.363539004633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45988.363539004633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45988.363539004633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45988.363539004633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45988.363539004633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45988.363539004633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45988.363539004633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45988.363539004633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45988.363539004633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45988.363539004633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45988.363539004633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45988.363539004633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45988.363539004633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45988.363539004633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45988.363539004633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45988.363539004633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45988.363539004633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45988.363539004633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45988.363539004633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45988.363539004633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45988.363539004633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45988.363539004633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45988.363539004633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45988.363539004633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45988.363539004633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45988.363539004633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45988.363539004633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45988.363539004633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45988.363539004633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45988.363539004633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45988.363539004633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45988.363539004633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45988.363539004633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45988.363539004633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45988.363539004633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45988.363539004633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45988.363539004633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45988.363539004633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45988.363539004633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45988.363539004633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45988.363539004633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45988.363539004633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45988.363539004633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45988.363539004633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45988.363539004633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45988.363539004633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45988.363539004633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45988.363539004633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45988.363539004633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45988.363539004633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45988.363539004633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45988.363539004633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45988.363539004633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45988.363539004633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45988.363539004633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45988.363539004633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45988.363539004633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45988.363539004633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45988.363539004633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45988.363539004633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45988.363539004633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45988.363539004633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45988.363539004633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45988.363539004633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45988.363539004633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45988.363539004633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45988.363539004633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45988.363539004633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45988.363539004633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45988.363539004633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45988.363539004633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45988.363539004633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45988.363539004633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45988.363539004633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45988.363539004633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45988.363539004633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45988.363539004633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45988.363539004633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45988.363539004633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45988.363539004633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45988.363539004633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45988.363539004633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45988.363539004633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45988.363539004633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45988.363539004633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45988.363539004633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45988.363539004633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45988.363539004633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45988.363539004633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45988.363539004633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45988.363539004633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45988.363539004633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45988.363539004633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45988.363539004633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45988.363539004633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45988.363539004633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45988.363539004633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45988.363539004633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45988.363539004633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45988.363539004633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45988.363539004633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45988.363539004633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45988.363539004633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45988.363539004633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45988.363539004633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45988.363539004633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45988.363539004633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45988.363539004633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45988.363539004633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45988.363539004633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45988.363539004633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45988.363539004633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45988.363539004633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45988.363539004633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45988.363539004633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45988.363539004633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45988.363539004633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45988.363539004633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45988.363539004633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45988.363539004633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45988.363539004633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45988.363539004633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45988.363539004633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45988.363539004633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45988.363539004633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45988.363539004633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45988.363539004633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45988.363539004633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45988.363539004633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45988.363539004633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45988.363539004633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45988.363539004633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45988.363539004633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45988.363539004633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45988.363539004633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45988.363539004633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45988.363539004633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45988.363539004633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45988.363539004633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45988.363539004633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45988.363539004633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45988.363539004633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45988.363539004633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45988.363539004633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45988.363539004633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45988.363539004633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45988.363539004633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45988.363539004633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45988.363539004633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45988.363539004633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45988.363539004633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45988.363539004633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45988.363539004633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45988.363539004633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45988.363539004633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45988.363539004633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45988.363539004633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45988.363539004633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45988.363539004633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45988.363539004633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45988.363539004633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45988.363539004633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45988.363539004633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45988.363539004633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45988.363539004633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45988.363539004633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45988.363539004633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45988.363539004633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45988.363539004633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45988.363539004633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45988.363539004633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45988.363539004633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45988.363539004633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45988.363539004633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45988.363539004633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45988.363539004633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45988.363539004633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45988.363539004633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45988.363539004633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45988.363539004633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45988.363539004633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45988.363539004633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45988.363539004633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45988.363539004633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45988.363539004633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45988.363539004633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45988.363539004633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45988.363539004633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45988.363539004633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45988.363539004633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45988.363539004633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45988.363539004633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45988.363539004633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45988.363539004633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45988.363539004633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45988.363539004633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45988.363539004633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45988.363539004633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45988.363539004633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45988.363539004633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45988.363539004633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45988.363539004633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45988.363539004633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45988.363539004633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45988.363539004633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45988.363539004633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45988.363539004633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45988.363539004633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45988.363539004633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45988.363539004633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45988.363539004633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45988.363539004633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45988.363539004633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45988.363539004633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45988.363539004633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45988.363539004633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45988.363539004633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45988.363539004633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45988.363539004633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45988.363539004633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45988.363539004633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45988.363539004633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45988.363539004633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45988.363539004633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45988.363539004633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45988.363539004633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45988.363539004633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45988.363539004633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45988.363539004633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45988.363539004633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45988.363539004633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45988.363539004633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45988.363539004633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45988.363539004633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45988.363539004633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45988.363539004633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45988.363539004633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45988.363539004633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45988.363539004633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45988.363539004633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45988.363539004633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45988.363539004633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45988.363539004633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45988.363539004633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45988.363539004633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45988.363539004633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45988.363539004633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45988.363539004633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45988.363539004633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45988.363539004633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45988.363539004633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45988.363539004633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45988.363539004633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45988.363539004633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45988.363539004633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45988.363539004633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45988.363539004633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45988.363539004633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45988.363539004633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45988.363539004633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45988.363539004633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45988.363539004633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45988.363539004633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45988.363539004633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45988.363539004633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45988.363539004633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45988.363539004633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45988.363539004633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45988.363539004633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45988.363539004633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45988.363539004633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45988.363539004633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45988.363539004633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45988.363539004633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45988.363539004633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45988.363539004633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45988.363539004633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45988.363539004633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45988.363539004633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45988.363539004633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45988.363539004633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45988.363539004633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45988.363539004633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45988.363539004633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45988.363539004633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45988.363539004633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45988.363539004633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45988.363539004633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45988.363539004633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45988.363539004633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45988.363539004633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45988.363539004633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45988.363539004633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45988.363539004633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45988.363539004633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45988.363539004633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45988.363539004633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45988.363539004633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45988.363539004633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45988.363539004633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45988.363539004633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45988.363539004633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45988.363539004633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45988.363539004633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45988.363539004633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45988.363539004633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45988.363539004633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45988.363539004633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45988.363539004633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45988.363539004633</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39121</v>
      </c>
      <c r="B2" s="37" t="str">
        <f>IFERROR(VLOOKUP(D2,DB!A:K,11,0),"")</f>
        <v>R5</v>
      </c>
      <c r="C2" s="37">
        <v>3</v>
      </c>
      <c r="D2" s="103" t="s">
        <v>36011</v>
      </c>
      <c r="E2" s="37" t="s">
        <v>39021</v>
      </c>
      <c r="F2" s="38">
        <v>45891.832060185188</v>
      </c>
      <c r="G2" s="105">
        <f ca="1">IFERROR(NOW()-F2,"")</f>
        <v>96.531478819444601</v>
      </c>
      <c r="H2" s="38">
        <v>45891.790393518517</v>
      </c>
      <c r="I2" s="37" t="str">
        <f>IFERROR(VLOOKUP(D2,DB!A:F,6,0),"")</f>
        <v>Generator-SG</v>
      </c>
      <c r="J2" s="37" t="str">
        <f>IFERROR(VLOOKUP(D2,DB!A:G,7,0),"")</f>
        <v>Vandalized</v>
      </c>
      <c r="K2" s="37" t="s">
        <v>39122</v>
      </c>
      <c r="L2" s="37" t="str">
        <f>IFERROR(VLOOKUP(D2,DB!A:I,9,0),"")</f>
        <v>Latis</v>
      </c>
      <c r="M2" s="102"/>
    </row>
    <row r="3" spans="1:13" s="39" customFormat="1" ht="30.75">
      <c r="A3" s="37" t="s">
        <v>39123</v>
      </c>
      <c r="B3" s="37" t="str">
        <f>IFERROR(VLOOKUP(D3,DB!A:K,11,0),"")</f>
        <v>R5</v>
      </c>
      <c r="C3" s="37">
        <v>1</v>
      </c>
      <c r="D3" s="37" t="s">
        <v>33268</v>
      </c>
      <c r="E3" s="37" t="s">
        <v>39104</v>
      </c>
      <c r="F3" s="38">
        <v>45926.188877314817</v>
      </c>
      <c r="G3" s="105">
        <f t="shared" ref="G3" ca="1" si="0">IFERROR(NOW()-F3,"")</f>
        <v>62.174661689816276</v>
      </c>
      <c r="H3" s="38">
        <v>45926.158159722225</v>
      </c>
      <c r="I3" s="37" t="str">
        <f>IFERROR(VLOOKUP(D3,DB!A:F,6,0),"")</f>
        <v>SCECO</v>
      </c>
      <c r="J3" s="37" t="str">
        <f>IFERROR(VLOOKUP(D3,DB!A:G,7,0),"")</f>
        <v>Good</v>
      </c>
      <c r="K3" s="37" t="s">
        <v>39124</v>
      </c>
      <c r="L3" s="37" t="str">
        <f>IFERROR(VLOOKUP(D3,DB!A:I,9,0),"")</f>
        <v>Latis</v>
      </c>
      <c r="M3" s="102"/>
    </row>
    <row r="4" spans="1:13" s="39" customFormat="1" ht="48" customHeight="1">
      <c r="A4" s="106" t="s">
        <v>39125</v>
      </c>
      <c r="B4" s="106" t="str">
        <f>IFERROR(VLOOKUP(D4,DB!A:K,11,0),"")</f>
        <v>R5</v>
      </c>
      <c r="C4" s="106">
        <v>1</v>
      </c>
      <c r="D4" s="106" t="s">
        <v>34758</v>
      </c>
      <c r="E4" s="106" t="s">
        <v>39104</v>
      </c>
      <c r="F4" s="107">
        <v>45948.661111111112</v>
      </c>
      <c r="G4" s="108">
        <f t="shared" ref="G4" ca="1" si="1">IFERROR(NOW()-F4,"")</f>
        <v>39.702427893520507</v>
      </c>
      <c r="H4" s="107">
        <v>45948.661111111112</v>
      </c>
      <c r="I4" s="106" t="str">
        <f>IFERROR(VLOOKUP(D4,DB!A:F,6,0),"")</f>
        <v>SCECO</v>
      </c>
      <c r="J4" s="106" t="str">
        <f>IFERROR(VLOOKUP(D4,DB!A:G,7,0),"")</f>
        <v>Dead</v>
      </c>
      <c r="K4" s="106" t="s">
        <v>39126</v>
      </c>
      <c r="L4" s="106" t="str">
        <f>IFERROR(VLOOKUP(D4,DB!A:I,9,0),"")</f>
        <v>Latis</v>
      </c>
    </row>
    <row r="5" spans="1:13" s="39" customFormat="1" ht="30.75">
      <c r="A5" s="106" t="s">
        <v>39127</v>
      </c>
      <c r="B5" s="106" t="str">
        <f>IFERROR(VLOOKUP(D5,DB!A:K,11,0),"")</f>
        <v>R5</v>
      </c>
      <c r="C5" s="106">
        <v>1</v>
      </c>
      <c r="D5" s="106" t="s">
        <v>36518</v>
      </c>
      <c r="E5" s="106" t="s">
        <v>39021</v>
      </c>
      <c r="F5" s="119">
        <v>45981.373298611114</v>
      </c>
      <c r="G5" s="108">
        <f ca="1">IFERROR(NOW()-F5,"")</f>
        <v>6.9902403935193433</v>
      </c>
      <c r="H5" s="119">
        <v>45981.360798611109</v>
      </c>
      <c r="I5" s="106" t="str">
        <f>IFERROR(VLOOKUP(D5,DB!A:F,6,0),"")</f>
        <v>SCECO</v>
      </c>
      <c r="J5" s="106" t="str">
        <f>IFERROR(VLOOKUP(D5,DB!A:G,7,0),"")</f>
        <v>Dead</v>
      </c>
      <c r="K5" s="106" t="s">
        <v>39128</v>
      </c>
      <c r="L5" s="106" t="str">
        <f>IFERROR(VLOOKUP(D5,DB!A:I,9,0),"")</f>
        <v>Latis</v>
      </c>
    </row>
    <row r="6" spans="1:13" s="39" customFormat="1">
      <c r="A6" s="37" t="s">
        <v>39129</v>
      </c>
      <c r="B6" s="37" t="str">
        <f>IFERROR(VLOOKUP(D6,DB!A:K,11,0),"")</f>
        <v>R5</v>
      </c>
      <c r="C6" s="37">
        <v>3</v>
      </c>
      <c r="D6" s="106" t="s">
        <v>36642</v>
      </c>
      <c r="E6" s="37" t="s">
        <v>39021</v>
      </c>
      <c r="F6" s="148">
        <v>45988.313993055555</v>
      </c>
      <c r="G6" s="108">
        <f ca="1">IFERROR(NOW()-F6,"")</f>
        <v>4.9545486108399928E-2</v>
      </c>
      <c r="H6" s="38">
        <v>45988.301134259258</v>
      </c>
      <c r="I6" s="37" t="str">
        <f>IFERROR(VLOOKUP(D6,DB!A:F,6,0),"")</f>
        <v>Generator-SG</v>
      </c>
      <c r="J6" s="37" t="str">
        <f>IFERROR(VLOOKUP(D6,DB!A:G,7,0),"")</f>
        <v>In progress</v>
      </c>
      <c r="K6" s="37" t="s">
        <v>39130</v>
      </c>
      <c r="L6" s="37" t="str">
        <f>IFERROR(VLOOKUP(D6,DB!A:I,9,0),"")</f>
        <v>Latis</v>
      </c>
    </row>
    <row r="7" spans="1:13" s="39" customFormat="1">
      <c r="A7" s="37"/>
      <c r="B7" s="37" t="str">
        <f>IFERROR(VLOOKUP(D7,DB!A:K,11,0),"")</f>
        <v/>
      </c>
      <c r="C7" s="37"/>
      <c r="D7" s="37"/>
      <c r="E7" s="37"/>
      <c r="F7" s="148"/>
      <c r="G7" s="108">
        <f ca="1">IFERROR(NOW()-F7,"")</f>
        <v>45988.363538541664</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ref="G6:G38" ca="1" si="2">IFERROR(NOW()-F8,"")</f>
        <v>45988.363538541664</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45988.363538541664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45988.363538541664</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45988.363538541664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45988.363538541664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45988.363538541664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45988.363538541664</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45988.363538541664</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45988.363538541664</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45988.363538541664</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45988.363538541664</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45988.363538541664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45988.363538541664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45988.363538541664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45988.363538541664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45988.363538541664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45988.363538541664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45988.363538541664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45988.363538541664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45988.363538541664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45988.363538541664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45988.363538541664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45988.363538541664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45988.363538541664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45988.363538541664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45988.363538541664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45988.363538541664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45988.363538541664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45988.363538541664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45988.363538541664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45988.363538541664</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39131</v>
      </c>
      <c r="B2" s="124" t="str">
        <f>IFERROR(VLOOKUP(D2,DB!A:K,11,0),"")</f>
        <v>R6</v>
      </c>
      <c r="C2" s="125">
        <v>1</v>
      </c>
      <c r="D2" s="124" t="s">
        <v>35266</v>
      </c>
      <c r="E2" s="106" t="s">
        <v>39021</v>
      </c>
      <c r="F2" s="72">
        <v>45988.062847222223</v>
      </c>
      <c r="G2" s="72">
        <f ca="1">IFERROR(NOW()-F2,"-")</f>
        <v>0.30069131944037508</v>
      </c>
      <c r="H2" s="72">
        <v>45988.062800925924</v>
      </c>
      <c r="I2" s="124" t="str">
        <f>IFERROR(VLOOKUP(D2,DB!A:F,6,0),"")</f>
        <v>Generator-SG</v>
      </c>
      <c r="J2" s="124" t="str">
        <f>IFERROR(VLOOKUP(D2,DB!A:G,7,0),"")</f>
        <v>Dead</v>
      </c>
      <c r="K2" s="127" t="s">
        <v>39132</v>
      </c>
      <c r="L2" s="128" t="str">
        <f>IFERROR(VLOOKUP(D2,DB!A:I,9,0),"")</f>
        <v>Latis</v>
      </c>
    </row>
    <row r="3" spans="1:16382" ht="31.5" customHeight="1">
      <c r="A3"/>
      <c r="B3" s="124" t="str">
        <f>IFERROR(VLOOKUP(D3,DB!A:K,11,0),"")</f>
        <v/>
      </c>
      <c r="C3" s="125"/>
      <c r="D3" s="124"/>
      <c r="E3" s="106"/>
      <c r="F3"/>
      <c r="G3" s="72">
        <f ca="1">IFERROR(NOW()-F3,"-")</f>
        <v>45988.363538541664</v>
      </c>
      <c r="H3"/>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45988.363538541664</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45988.363539004633</v>
      </c>
      <c r="H5" s="126"/>
      <c r="I5" s="124" t="str">
        <f>IFERROR(VLOOKUP(D5,DB!A:F,6,0),"")</f>
        <v/>
      </c>
      <c r="J5" s="124" t="str">
        <f>IFERROR(VLOOKUP(D5,DB!A:G,7,0),"")</f>
        <v/>
      </c>
      <c r="K5" s="127" t="s">
        <v>39133</v>
      </c>
      <c r="L5" s="128" t="str">
        <f>IFERROR(VLOOKUP(D5,DB!A:I,9,0),"")</f>
        <v/>
      </c>
    </row>
    <row r="6" spans="1:16382" ht="31.5" customHeight="1">
      <c r="A6" s="123"/>
      <c r="B6" s="124" t="str">
        <f>IFERROR(VLOOKUP(D6,DB!A:K,11,0),"")</f>
        <v/>
      </c>
      <c r="C6" s="125"/>
      <c r="D6" s="124"/>
      <c r="E6" s="106"/>
      <c r="F6" s="126"/>
      <c r="G6" s="72">
        <f ca="1">IFERROR(NOW()-F6,"-")</f>
        <v>45988.363539004633</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45988.363539004633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45988.363539004633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45988.363539004633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45988.363539004633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45988.363539004633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45988.363539004633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45988.363539004633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45988.363539004633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45988.363539004633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45988.363539004633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45988.363539004633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45988.363539004633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45988.363539004633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45988.363539004633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45988.363539004633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45988.363539004633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45988.363539004633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45988.363539004633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45988.363539004633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45988.363539004633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45988.363539004633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45988.363539004633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45988.363539004633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45988.363539004633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45988.363539004633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45988.363538541664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2"/>
      <c r="E33" s="106"/>
      <c r="F33" s="126"/>
      <c r="G33" s="72">
        <f ca="1">IFERROR(NOW()-F33,"-")</f>
        <v>45988.363539004633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45988.363539004633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45988.363539004633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45988.363539004633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45988.363539004633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45988.363539004633</v>
      </c>
      <c r="H38" s="126"/>
      <c r="I38" s="124" t="str">
        <f>IFERROR(VLOOKUP(D38,DB!A:F,6,0),"")</f>
        <v/>
      </c>
      <c r="J38" s="124" t="str">
        <f>IFERROR(VLOOKUP(D38,DB!A:G,7,0),"")</f>
        <v/>
      </c>
      <c r="K38" s="127"/>
      <c r="L38" s="128" t="str">
        <f>IFERROR(VLOOKUP(D38,DB!A:I,9,0),"")</f>
        <v/>
      </c>
    </row>
  </sheetData>
  <dataValidations count="2">
    <dataValidation allowBlank="1" showInputMessage="1" showErrorMessage="1" sqref="E1" xr:uid="{9E1BC488-8814-4F8A-8DBE-742B3278AB71}"/>
    <dataValidation type="list" allowBlank="1" showInputMessage="1" showErrorMessage="1" sqref="E2:E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2025-11-27T05:43:29Z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