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08" documentId="120_S{2AC9BD13-BADA-5192-A53E-5A8FF88502F6}" xr6:coauthVersionLast="47" xr6:coauthVersionMax="47" xr10:uidLastSave="{AB2573C4-A7B1-4342-B69A-02447380C0B8}"/>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1" i="3"/>
  <c r="D8"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4" i="3"/>
  <c r="D5" i="3"/>
  <c r="D6" i="3"/>
  <c r="D7"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<sst xmlns="http://schemas.openxmlformats.org/spreadsheetml/2006/main" count="181587" uniqueCount="39208">
  <si>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</si>
  <si>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</si>
  <si>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</si>
  <si>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</si>
  <si>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</si>
  <si>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</si>
  <si>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</si>
  <si>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</si>
  <si>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</si>
  <si>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</si>
  <si>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</si>
  <si>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</si>
  <si>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</si>
  <si>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</si>
  <si>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</si>
  <si>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</si>
  <si>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</si>
  <si>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</si>
  <si>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</si>
  <si>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</si>
  <si>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</si>
  <si>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</si>
  <si>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</si>
  <si>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</si>
  <si>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</si>
  <si>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</si>
  <si>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</si>
  <si>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</si>
  <si>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</si>
  <si>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</si>
  <si>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</si>
  <si>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</si>
  <si>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</si>
  <si>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</si>
  <si>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</si>
  <si>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</si>
  <si>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</si>
  <si>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</si>
  <si>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</si>
  <si>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</si>
  <si>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</si>
  <si>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</si>
  <si>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</si>
  <si>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</si>
  <si>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</si>
  <si>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</si>
  <si>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</si>
  <si>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</si>
  <si>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</si>
  <si>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</si>
  <si>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</si>
  <si>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</si>
  <si>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</si>
  <si>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</si>
  <si>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</si>
  <si>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</si>
  <si>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</si>
  <si>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</si>
  <si>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</si>
  <si>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</si>
  <si>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</si>
  <si>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</si>
  <si>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</si>
  <si>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</si>
  <si>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</si>
  <si>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</si>
  <si>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</si>
  <si>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</si>
  <si>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</si>
  <si>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</si>
  <si>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</si>
  <si>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</si>
  <si>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</si>
  <si>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</si>
  <si>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</si>
  <si>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</si>
  <si>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</si>
  <si>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</si>
  <si>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</si>
  <si>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</si>
  <si>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</si>
  <si>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</si>
  <si>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</si>
  <si>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</si>
  <si>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</si>
  <si>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</si>
  <si>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</si>
  <si>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</si>
  <si>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</si>
  <si>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</si>
  <si>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</si>
  <si>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</si>
  <si>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</si>
  <si>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</si>
  <si>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</si>
  <si>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</si>
  <si>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</si>
  <si>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</si>
  <si>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</si>
  <si>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</si>
  <si>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</si>
  <si>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</si>
  <si>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</si>
  <si>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</si>
  <si>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</si>
  <si>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</si>
  <si>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</si>
  <si>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</si>
  <si>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</si>
  <si>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</si>
  <si>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</si>
  <si>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</si>
  <si>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</si>
  <si>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</si>
  <si>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</si>
  <si>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</si>
  <si>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</si>
  <si>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</si>
  <si>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</si>
  <si>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</si>
  <si>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</si>
  <si>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</si>
  <si>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</si>
  <si>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</si>
  <si>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</si>
  <si>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</si>
  <si>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</si>
  <si>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</si>
  <si>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</si>
  <si>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</si>
  <si>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</si>
  <si>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</si>
  <si>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</si>
  <si>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</si>
  <si>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</si>
  <si>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</si>
  <si>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</si>
  <si>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</si>
  <si>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</si>
  <si>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</si>
  <si>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</si>
  <si>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</si>
  <si>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</si>
  <si>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</si>
  <si>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</si>
  <si>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</si>
  <si>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</si>
  <si>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</si>
  <si>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</si>
  <si>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</si>
  <si>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</si>
  <si>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</si>
  <si>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</si>
  <si>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</si>
  <si>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</si>
  <si>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</si>
  <si>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</si>
  <si>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</si>
  <si>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</si>
  <si>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</si>
  <si>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</si>
  <si>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</si>
  <si>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</si>
  <si>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</si>
  <si>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</si>
  <si>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</si>
  <si>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</si>
  <si>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</si>
  <si>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</si>
  <si>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</si>
  <si>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</si>
  <si>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</si>
  <si>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</si>
  <si>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</si>
  <si>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</si>
  <si>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</si>
  <si>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</si>
  <si>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</si>
  <si>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</si>
  <si>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</si>
  <si>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</si>
  <si>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</si>
  <si>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</si>
  <si>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</si>
  <si>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</si>
  <si>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</si>
  <si>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</si>
  <si>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</si>
  <si>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</si>
  <si>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</si>
  <si>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</si>
  <si>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</si>
  <si>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</si>
  <si>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</si>
  <si>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</si>
  <si>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</si>
  <si>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</si>
  <si>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</si>
  <si>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</si>
  <si>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</si>
  <si>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</si>
  <si>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</si>
  <si>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</si>
  <si>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</si>
  <si>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</si>
  <si>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</si>
  <si>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</si>
  <si>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</si>
  <si>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</si>
  <si>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</si>
  <si>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</si>
  <si>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</si>
  <si>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</si>
  <si>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</si>
  <si>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</si>
  <si>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</si>
  <si>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</si>
  <si>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</si>
  <si>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</si>
  <si>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</si>
  <si>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</si>
  <si>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</si>
  <si>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</si>
  <si>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</si>
  <si>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</si>
  <si>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</si>
  <si>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</si>
  <si>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</si>
  <si>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</si>
  <si>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</si>
  <si>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</si>
  <si>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</si>
  <si>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</si>
  <si>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</si>
  <si>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</si>
  <si>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</si>
  <si>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</si>
  <si>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</si>
  <si>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</si>
  <si>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</si>
  <si>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</si>
  <si>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</si>
  <si>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</si>
  <si>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</si>
  <si>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</si>
  <si>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</si>
  <si>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</si>
  <si>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</si>
  <si>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</si>
  <si>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</si>
  <si>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</si>
  <si>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</si>
  <si>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</si>
  <si>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</si>
  <si>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</si>
  <si>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</si>
  <si>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</si>
  <si>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</si>
  <si>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</si>
  <si>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</si>
  <si>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</si>
  <si>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</si>
  <si>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</si>
  <si>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</si>
  <si>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</si>
  <si>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</si>
  <si>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</si>
  <si>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</si>
  <si>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</si>
  <si>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</si>
  <si>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</si>
  <si>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</si>
  <si>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</si>
  <si>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</si>
  <si>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</si>
  <si>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</si>
  <si>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</si>
  <si>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</si>
  <si>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</si>
  <si>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</si>
  <si>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</si>
  <si>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</si>
  <si>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</si>
  <si>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</si>
  <si>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</si>
  <si>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</si>
  <si>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</si>
  <si>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</si>
  <si>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</si>
  <si>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</si>
  <si>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</si>
  <si>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</si>
  <si>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</si>
  <si>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</si>
  <si>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</si>
  <si>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</si>
  <si>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</si>
  <si>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</si>
  <si>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</si>
  <si>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</si>
  <si>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</si>
  <si>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</si>
  <si>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</si>
  <si>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</si>
  <si>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</si>
  <si>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</si>
  <si>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</si>
  <si>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</si>
  <si>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</si>
  <si>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</si>
  <si>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</si>
  <si>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</si>
  <si>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</si>
  <si>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</si>
  <si>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</si>
  <si>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</si>
  <si>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</si>
  <si>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</si>
  <si>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</si>
  <si>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</si>
  <si>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</si>
  <si>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</si>
  <si>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</si>
  <si>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</si>
  <si>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</si>
  <si>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</si>
  <si>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</si>
  <si>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</si>
  <si>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</si>
  <si>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</si>
  <si>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</si>
  <si>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</si>
  <si>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</si>
  <si>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</si>
  <si>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</si>
  <si>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</si>
  <si>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</si>
  <si>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</si>
  <si>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</si>
  <si>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</si>
  <si>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</si>
  <si>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</si>
  <si>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</si>
  <si>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</si>
  <si>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</si>
  <si>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</si>
  <si>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</si>
  <si>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</si>
  <si>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</si>
  <si>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</si>
  <si>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</si>
  <si>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</si>
  <si>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</si>
  <si>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</si>
  <si>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</si>
  <si>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</si>
  <si>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</si>
  <si>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</si>
  <si>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</si>
  <si>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</si>
  <si>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</si>
  <si>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</si>
  <si>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</si>
  <si>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</si>
  <si>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</si>
  <si>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</si>
  <si>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</si>
  <si>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</si>
  <si>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</si>
  <si>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</si>
  <si>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</si>
  <si>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</si>
  <si>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</si>
  <si>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</si>
  <si>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</si>
  <si>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</si>
  <si>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</si>
  <si>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</si>
  <si>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</si>
  <si>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</si>
  <si>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</si>
  <si>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</si>
  <si>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</si>
  <si>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</si>
  <si>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</si>
  <si>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</si>
  <si>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</si>
  <si>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</si>
  <si>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</si>
  <si>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</si>
  <si>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</si>
  <si>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</si>
  <si>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</si>
  <si>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</si>
  <si>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</si>
  <si>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</si>
  <si>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</si>
  <si>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</si>
  <si>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</si>
  <si>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</si>
  <si>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</si>
  <si>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</si>
  <si>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</si>
  <si>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</si>
  <si>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</si>
  <si>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</si>
  <si>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</si>
  <si>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</si>
  <si>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</si>
  <si>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</si>
  <si>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</si>
  <si>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</si>
  <si>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</si>
  <si>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</si>
  <si>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</si>
  <si>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</si>
  <si>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</si>
  <si>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</si>
  <si>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</si>
  <si>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</si>
  <si>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</si>
  <si>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</si>
  <si>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</si>
  <si>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</si>
  <si>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</si>
  <si>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</si>
  <si>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</si>
  <si>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</si>
  <si>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</si>
  <si>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</si>
  <si>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</si>
  <si>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</si>
  <si>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</si>
  <si>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</si>
  <si>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</si>
  <si>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</si>
  <si>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</si>
  <si>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</si>
  <si>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</si>
  <si>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</si>
  <si>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</si>
  <si>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</si>
  <si>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</si>
  <si>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</si>
  <si>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</si>
  <si>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</si>
  <si>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</si>
  <si>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</si>
  <si>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</si>
  <si>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</si>
  <si>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</si>
  <si>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</si>
  <si>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</si>
  <si>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</si>
  <si>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</si>
  <si>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</si>
  <si>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</si>
  <si>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</si>
  <si>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</si>
  <si>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</si>
  <si>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</si>
  <si>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</si>
  <si>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</si>
  <si>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</si>
  <si>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</si>
  <si>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</si>
  <si>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</si>
  <si>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</si>
  <si>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</si>
  <si>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</si>
  <si>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</si>
  <si>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</si>
  <si>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</si>
  <si>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</si>
  <si>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</si>
  <si>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</si>
  <si>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</si>
  <si>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</si>
  <si>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</si>
  <si>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</si>
  <si>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</si>
  <si>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</si>
  <si>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</si>
  <si>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</si>
  <si>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</si>
  <si>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</si>
  <si>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</si>
  <si>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</si>
  <si>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</si>
  <si>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</si>
  <si>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</si>
  <si>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</si>
  <si>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</si>
  <si>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</si>
  <si>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</si>
  <si>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</si>
  <si>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</si>
  <si>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</si>
  <si>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</si>
  <si>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</si>
  <si>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</si>
  <si>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</si>
  <si>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</si>
  <si>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</si>
  <si>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</si>
  <si>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</si>
  <si>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</si>
  <si>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</si>
  <si>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</si>
  <si>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</si>
  <si>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</si>
  <si>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</si>
  <si>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</si>
  <si>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</si>
  <si>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</si>
  <si>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</si>
  <si>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</si>
  <si>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</si>
  <si>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</si>
  <si>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</si>
  <si>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</si>
  <si>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</si>
  <si>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</si>
  <si>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</si>
  <si>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</si>
  <si>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</si>
  <si>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</si>
  <si>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</si>
  <si>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</si>
  <si>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</si>
  <si>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</si>
  <si>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</si>
  <si>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</si>
  <si>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</si>
  <si>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</si>
  <si>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</si>
  <si>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</si>
  <si>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</si>
  <si>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</si>
  <si>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</si>
  <si>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</si>
  <si>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</si>
  <si>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</si>
  <si>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</si>
  <si>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</si>
  <si>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</si>
  <si>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</si>
  <si>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</si>
  <si>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</si>
  <si>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</si>
  <si>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</si>
  <si>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</si>
  <si>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</si>
  <si>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</si>
  <si>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</si>
  <si>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</si>
  <si>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</si>
  <si>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</si>
  <si>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</si>
  <si>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</si>
  <si>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</si>
  <si>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</si>
  <si>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</si>
  <si>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</si>
  <si>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</si>
  <si>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</si>
  <si>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</si>
  <si>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</si>
  <si>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</si>
  <si>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</si>
  <si>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</si>
  <si>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</si>
  <si>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</si>
  <si>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</si>
  <si>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</si>
  <si>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</si>
  <si>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</si>
  <si>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</si>
  <si>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</si>
  <si>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</si>
  <si>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</si>
  <si>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</si>
  <si>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</si>
  <si>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</si>
  <si>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</si>
  <si>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</si>
  <si>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</si>
  <si>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</si>
  <si>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</si>
  <si>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</si>
  <si>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</si>
  <si>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</si>
  <si>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</si>
  <si>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</si>
  <si>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</si>
  <si>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</si>
  <si>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</si>
  <si>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</si>
  <si>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</si>
  <si>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</si>
  <si>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</si>
  <si>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</si>
  <si>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</si>
  <si>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</si>
  <si>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</si>
  <si>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</si>
  <si>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</si>
  <si>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</si>
  <si>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</si>
  <si>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</si>
  <si>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</si>
  <si>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</si>
  <si>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</si>
  <si>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</si>
  <si>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</si>
  <si>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</si>
  <si>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</si>
  <si>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</si>
  <si>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</si>
  <si>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</si>
  <si>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</si>
  <si>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</si>
  <si>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</si>
  <si>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</si>
  <si>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</si>
  <si>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</si>
  <si>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</si>
  <si>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</si>
  <si>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</si>
  <si>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</si>
  <si>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</si>
  <si>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</si>
  <si>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</si>
  <si>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</si>
  <si>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</si>
  <si>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</si>
  <si>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</si>
  <si>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</si>
  <si>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</si>
  <si>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</si>
  <si>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</si>
  <si>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</si>
  <si>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</si>
  <si>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</si>
  <si>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</si>
  <si>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</si>
  <si>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</si>
  <si>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</si>
  <si>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</si>
  <si>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</si>
  <si>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</si>
  <si>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</si>
  <si>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</si>
  <si>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</si>
  <si>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</si>
  <si>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</si>
  <si>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</si>
  <si>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</si>
  <si>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</si>
  <si>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</si>
  <si>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</si>
  <si>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</si>
  <si>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</si>
  <si>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</si>
  <si>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</si>
  <si>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</si>
  <si>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</si>
  <si>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</si>
  <si>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</si>
  <si>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</si>
  <si>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</si>
  <si>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</si>
  <si>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</si>
  <si>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</si>
  <si>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</si>
  <si>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</si>
  <si>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</si>
  <si>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</si>
  <si>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</si>
  <si>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</si>
  <si>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</si>
  <si>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</si>
  <si>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</si>
  <si>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</si>
  <si>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</si>
  <si>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</si>
  <si>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</si>
  <si>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</si>
  <si>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</si>
  <si>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</si>
  <si>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</si>
  <si>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</si>
  <si>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</si>
  <si>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</si>
  <si>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</si>
  <si>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</si>
  <si>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</si>
  <si>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</si>
  <si>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</si>
  <si>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</si>
  <si>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</si>
  <si>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</si>
  <si>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</si>
  <si>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</si>
  <si>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</si>
  <si>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</si>
  <si>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</si>
  <si>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</si>
  <si>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</si>
  <si>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</si>
  <si>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</si>
  <si>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</si>
  <si>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</si>
  <si>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</si>
  <si>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</si>
  <si>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</si>
  <si>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</si>
  <si>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</si>
  <si>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</si>
  <si>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</si>
  <si>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</si>
  <si>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</si>
  <si>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</si>
  <si>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</si>
  <si>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</si>
  <si>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</si>
  <si>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</si>
  <si>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</si>
  <si>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</si>
  <si>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</si>
  <si>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</si>
  <si>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</si>
  <si>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</si>
  <si>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</si>
  <si>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</si>
  <si>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</si>
  <si>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</si>
  <si>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</si>
  <si>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</si>
  <si>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</si>
  <si>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</si>
  <si>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</si>
  <si>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</si>
  <si>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</si>
  <si>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</si>
  <si>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</si>
  <si>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</si>
  <si>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</si>
  <si>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</si>
  <si>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</si>
  <si>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</si>
  <si>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</si>
  <si>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</si>
  <si>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</si>
  <si>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</si>
  <si>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</si>
  <si>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</si>
  <si>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</si>
  <si>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</si>
  <si>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</si>
  <si>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</si>
  <si>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</si>
  <si>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</si>
  <si>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</si>
  <si>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</si>
  <si>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</si>
  <si>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</si>
  <si>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</si>
  <si>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</si>
  <si>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</si>
  <si>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</si>
  <si>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</si>
  <si>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</si>
  <si>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</si>
  <si>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</si>
  <si>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</si>
  <si>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</si>
  <si>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</si>
  <si>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</si>
  <si>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</si>
  <si>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</si>
  <si>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</si>
  <si>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</si>
  <si>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</si>
  <si>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</si>
  <si>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</si>
  <si>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</si>
  <si>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</si>
  <si>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</si>
  <si>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</si>
  <si>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</si>
  <si>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</si>
  <si>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</si>
  <si>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</si>
  <si>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</si>
  <si>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</si>
  <si>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</si>
  <si>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</si>
  <si>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</si>
  <si>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</si>
  <si>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</si>
  <si>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</si>
  <si>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</si>
  <si>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</si>
  <si>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</si>
  <si>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</si>
  <si>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</si>
  <si>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</si>
  <si>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</si>
  <si>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</si>
  <si>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</si>
  <si>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</si>
  <si>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</si>
  <si>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</si>
  <si>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</si>
  <si>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</si>
  <si>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</si>
  <si>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</si>
  <si>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</si>
  <si>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</si>
  <si>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</si>
  <si>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</si>
  <si>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</si>
  <si>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</si>
  <si>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</si>
  <si>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</si>
  <si>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</si>
  <si>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</si>
  <si>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</si>
  <si>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</si>
  <si>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</si>
  <si>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</si>
  <si>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</si>
  <si>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</si>
  <si>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</si>
  <si>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</si>
  <si>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</si>
  <si>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</si>
  <si>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</si>
  <si>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</si>
  <si>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</si>
  <si>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</si>
  <si>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</si>
  <si>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</si>
  <si>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</si>
  <si>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</si>
  <si>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</si>
  <si>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</si>
  <si>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</si>
  <si>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</si>
  <si>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</si>
  <si>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</si>
  <si>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</si>
  <si>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</si>
  <si>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</si>
  <si>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</si>
  <si>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</si>
  <si>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</si>
  <si>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</si>
  <si>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</si>
  <si>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</si>
  <si>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</si>
  <si>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</si>
  <si>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</si>
  <si>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</si>
  <si>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</si>
  <si>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</si>
  <si>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</si>
  <si>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</si>
  <si>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</si>
  <si>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</si>
  <si>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</si>
  <si>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</si>
  <si>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</si>
  <si>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</si>
  <si>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</si>
  <si>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</si>
  <si>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</si>
  <si>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</si>
  <si>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</si>
  <si>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</si>
  <si>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</si>
  <si>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</si>
  <si>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</si>
  <si>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</si>
  <si>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</si>
  <si>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</si>
  <si>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</si>
  <si>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</si>
  <si>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</si>
  <si>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</si>
  <si>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</si>
  <si>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</si>
  <si>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</si>
  <si>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</si>
  <si>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</si>
  <si>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</si>
  <si>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</si>
  <si>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</si>
  <si>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</si>
  <si>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</si>
  <si>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</si>
  <si>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</si>
  <si>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</si>
  <si>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</si>
  <si>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</si>
  <si>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</si>
  <si>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</si>
  <si>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</si>
  <si>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</si>
  <si>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</si>
  <si>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</si>
  <si>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</si>
  <si>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</si>
  <si>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</si>
  <si>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</si>
  <si>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</si>
  <si>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</si>
  <si>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</si>
  <si>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</si>
  <si>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</si>
  <si>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</si>
  <si>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</si>
  <si>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</si>
  <si>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</si>
  <si>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</si>
  <si>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</si>
  <si>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</si>
  <si>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</si>
  <si>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</si>
  <si>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</si>
  <si>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</si>
  <si>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</si>
  <si>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</si>
  <si>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</si>
  <si>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</si>
  <si>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</si>
  <si>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</si>
  <si>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</si>
  <si>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</si>
  <si>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</si>
  <si>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</si>
  <si>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</si>
  <si>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</si>
  <si>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</si>
  <si>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</si>
  <si>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</si>
  <si>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</si>
  <si>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</si>
  <si>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</si>
  <si>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</si>
  <si>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</si>
  <si>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</si>
  <si>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</si>
  <si>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</si>
  <si>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</si>
  <si>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</si>
  <si>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</si>
  <si>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</si>
  <si>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</si>
  <si>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</si>
  <si>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</si>
  <si>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</si>
  <si>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</si>
  <si>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</si>
  <si>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</si>
  <si>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</si>
  <si>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</si>
  <si>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</si>
  <si>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</si>
  <si>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</si>
  <si>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</si>
  <si>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</si>
  <si>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</si>
  <si>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</si>
  <si>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</si>
  <si>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</si>
  <si>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</si>
  <si>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</si>
  <si>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</si>
  <si>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</si>
  <si>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</si>
  <si>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</si>
  <si>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</si>
  <si>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</si>
  <si>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</si>
  <si>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</si>
  <si>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</si>
  <si>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</si>
  <si>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</si>
  <si>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</si>
  <si>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</si>
  <si>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</si>
  <si>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</si>
  <si>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</si>
  <si>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</si>
  <si>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</si>
  <si>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</si>
  <si>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</si>
  <si>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</si>
  <si>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</si>
  <si>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</si>
  <si>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</si>
  <si>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</si>
  <si>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</si>
  <si>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</si>
  <si>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</si>
  <si>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</si>
  <si>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</si>
  <si>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</si>
  <si>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</si>
  <si>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</si>
  <si>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</si>
  <si>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</si>
  <si>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</si>
  <si>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</si>
  <si>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</si>
  <si>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</si>
  <si>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</si>
  <si>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</si>
  <si>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</si>
  <si>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</si>
  <si>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</si>
  <si>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</si>
  <si>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</si>
  <si>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</si>
  <si>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</si>
  <si>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</si>
  <si>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</si>
  <si>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</si>
  <si>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</si>
  <si>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</si>
  <si>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</si>
  <si>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</si>
  <si>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</si>
  <si>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</si>
  <si>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</si>
  <si>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</si>
  <si>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</si>
  <si>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</si>
  <si>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</si>
  <si>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</si>
  <si>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</si>
  <si>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</si>
  <si>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</si>
  <si>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</si>
  <si>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</si>
  <si>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</si>
  <si>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</si>
  <si>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</si>
  <si>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</si>
  <si>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</si>
  <si>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</si>
  <si>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</si>
  <si>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</si>
  <si>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</si>
  <si>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</si>
  <si>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</si>
  <si>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</si>
  <si>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</si>
  <si>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</si>
  <si>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</si>
  <si>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</si>
  <si>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</si>
  <si>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</si>
  <si>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</si>
  <si>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</si>
  <si>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</si>
  <si>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</si>
  <si>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</si>
  <si>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</si>
  <si>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</si>
  <si>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</si>
  <si>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</si>
  <si>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</si>
  <si>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</si>
  <si>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</si>
  <si>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</si>
  <si>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</si>
  <si>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</si>
  <si>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</si>
  <si>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</si>
  <si>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</si>
  <si>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</si>
  <si>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</si>
  <si>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</si>
  <si>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</si>
  <si>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</si>
  <si>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</si>
  <si>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</si>
  <si>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</si>
  <si>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</si>
  <si>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</si>
  <si>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</si>
  <si>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</si>
  <si>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</si>
  <si>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</si>
  <si>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</si>
  <si>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</si>
  <si>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</si>
  <si>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</si>
  <si>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</si>
  <si>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</si>
  <si>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</si>
  <si>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</si>
  <si>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</si>
  <si>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</si>
  <si>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</si>
  <si>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</si>
  <si>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</si>
  <si>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</si>
  <si>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</si>
  <si>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</si>
  <si>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</si>
  <si>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</si>
  <si>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</si>
  <si>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</si>
  <si>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</si>
  <si>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</si>
  <si>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</si>
  <si>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</si>
  <si>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</si>
  <si>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</si>
  <si>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</si>
  <si>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</si>
  <si>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</si>
  <si>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</si>
  <si>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</si>
  <si>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</si>
  <si>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</si>
  <si>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</si>
  <si>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</si>
  <si>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</si>
  <si>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</si>
  <si>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</si>
  <si>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</si>
  <si>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</si>
  <si>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</si>
  <si>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</si>
  <si>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</si>
  <si>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</si>
  <si>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</si>
  <si>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</si>
  <si>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</si>
  <si>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</si>
  <si>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</si>
  <si>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</si>
  <si>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</si>
  <si>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</si>
  <si>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</si>
  <si>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</si>
  <si>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</si>
  <si>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</si>
  <si>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</si>
  <si>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</si>
  <si>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</si>
  <si>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</si>
  <si>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</si>
  <si>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</si>
  <si>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</si>
  <si>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</si>
  <si>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</si>
  <si>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</si>
  <si>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</si>
  <si>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</si>
  <si>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</si>
  <si>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</si>
  <si>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</si>
  <si>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</si>
  <si>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</si>
  <si>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</si>
  <si>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</si>
  <si>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</si>
  <si>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</si>
  <si>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</si>
  <si>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</si>
  <si>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</si>
  <si>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</si>
  <si>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</si>
  <si>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</si>
  <si>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</si>
  <si>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</si>
  <si>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</si>
  <si>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</si>
  <si>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</si>
  <si>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</si>
  <si>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</si>
  <si>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</si>
  <si>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</si>
  <si>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</si>
  <si>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</si>
  <si>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</si>
  <si>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</si>
  <si>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</si>
  <si>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</si>
  <si>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</si>
  <si>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</si>
  <si>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</si>
  <si>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</si>
  <si>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</si>
  <si>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</si>
  <si>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</si>
  <si>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</si>
  <si>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</si>
  <si>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</si>
  <si>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</si>
  <si>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</si>
  <si>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</si>
  <si>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</si>
  <si>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</si>
  <si>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</si>
  <si>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</si>
  <si>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</si>
  <si>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</si>
  <si>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</si>
  <si>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</si>
  <si>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</si>
  <si>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</si>
  <si>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</si>
  <si>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</si>
  <si>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</si>
  <si>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</si>
  <si>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</si>
  <si>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</si>
  <si>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</si>
  <si>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</si>
  <si>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</si>
  <si>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</si>
  <si>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</si>
  <si>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</si>
  <si>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</si>
  <si>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</si>
  <si>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</si>
  <si>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</si>
  <si>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</si>
  <si>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</si>
  <si>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</si>
  <si>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</si>
  <si>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</si>
  <si>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</si>
  <si>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</si>
  <si>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</si>
  <si>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</si>
  <si>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</si>
  <si>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</si>
  <si>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</si>
  <si>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</si>
  <si>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</si>
  <si>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</si>
  <si>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</si>
  <si>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</si>
  <si>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</si>
  <si>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</si>
  <si>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</si>
  <si>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</si>
  <si>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</si>
  <si>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</si>
  <si>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</si>
  <si>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</si>
  <si>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</si>
  <si>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</si>
  <si>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</si>
  <si>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</si>
  <si>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</si>
  <si>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</si>
  <si>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</si>
  <si>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</si>
  <si>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</si>
  <si>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</si>
  <si>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</si>
  <si>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</si>
  <si>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</si>
  <si>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</si>
  <si>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</si>
  <si>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</si>
  <si>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</si>
  <si>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</si>
  <si>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</si>
  <si>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</si>
  <si>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</si>
  <si>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</si>
  <si>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</si>
  <si>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</si>
  <si>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</si>
  <si>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</si>
  <si>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</si>
  <si>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</si>
  <si>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</si>
  <si>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</si>
  <si>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</si>
  <si>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</si>
  <si>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</si>
  <si>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</si>
  <si>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</si>
  <si>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</si>
  <si>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</si>
  <si>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</si>
  <si>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</si>
  <si>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</si>
  <si>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</si>
  <si>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</si>
  <si>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</si>
  <si>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</si>
  <si>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</si>
  <si>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</si>
  <si>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</si>
  <si>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</si>
  <si>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</si>
  <si>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</si>
  <si>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</si>
  <si>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</si>
  <si>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</si>
  <si>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</si>
  <si>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</si>
  <si>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</si>
  <si>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</si>
  <si>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</si>
  <si>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</si>
  <si>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</si>
  <si>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</si>
  <si>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</si>
  <si>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</si>
  <si>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</si>
  <si>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</si>
  <si>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</si>
  <si>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</si>
  <si>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</si>
  <si>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</si>
  <si>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</si>
  <si>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</si>
  <si>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</si>
  <si>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</si>
  <si>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</si>
  <si>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</si>
  <si>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</si>
  <si>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</si>
  <si>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</si>
  <si>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</si>
  <si>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</si>
  <si>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</si>
  <si>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</si>
  <si>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</si>
  <si>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</si>
  <si>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</si>
  <si>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</si>
  <si>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</si>
  <si>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</si>
  <si>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</si>
  <si>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</si>
  <si>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</si>
  <si>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</si>
  <si>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</si>
  <si>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</si>
  <si>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</si>
  <si>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</si>
  <si>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</si>
  <si>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</si>
  <si>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</si>
  <si>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</si>
  <si>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</si>
  <si>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</si>
  <si>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</si>
  <si>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</si>
  <si>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</si>
  <si>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</si>
  <si>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</si>
  <si>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</si>
  <si>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</si>
  <si>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</si>
  <si>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</si>
  <si>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</si>
  <si>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</si>
  <si>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</si>
  <si>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</si>
  <si>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</si>
  <si>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</si>
  <si>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</si>
  <si>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</si>
  <si>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</si>
  <si>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</si>
  <si>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</si>
  <si>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</si>
  <si>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</si>
  <si>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</si>
  <si>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</si>
  <si>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</si>
  <si>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</si>
  <si>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</si>
  <si>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</si>
  <si>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</si>
  <si>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</si>
  <si>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</si>
  <si>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</si>
  <si>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</si>
  <si>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</si>
  <si>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</si>
  <si>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</si>
  <si>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</si>
  <si>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</si>
  <si>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</si>
  <si>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</si>
  <si>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</si>
  <si>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</si>
  <si>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</si>
  <si>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</si>
  <si>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</si>
  <si>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</si>
  <si>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</si>
  <si>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</si>
  <si>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</si>
  <si>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</si>
  <si>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</si>
  <si>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</si>
  <si>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</si>
  <si>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</si>
  <si>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</si>
  <si>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</si>
  <si>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</si>
  <si>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</si>
  <si>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</si>
  <si>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</si>
  <si>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</si>
  <si>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</si>
  <si>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</si>
  <si>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</si>
  <si>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</si>
  <si>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</si>
  <si>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</si>
  <si>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</si>
  <si>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</si>
  <si>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</si>
  <si>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</si>
  <si>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</si>
  <si>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</si>
  <si>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</si>
  <si>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</si>
  <si>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</si>
  <si>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</si>
  <si>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</si>
  <si>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</si>
  <si>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</si>
  <si>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</si>
  <si>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</si>
  <si>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</si>
  <si>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</si>
  <si>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</si>
  <si>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</si>
  <si>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</si>
  <si>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</si>
  <si>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</si>
  <si>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</si>
  <si>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</si>
  <si>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</si>
  <si>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</si>
  <si>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</si>
  <si>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</si>
  <si>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</si>
  <si>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</si>
  <si>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</si>
  <si>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</si>
  <si>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</si>
  <si>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</si>
  <si>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</si>
  <si>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</si>
  <si>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</si>
  <si>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</si>
  <si>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</si>
  <si>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</si>
  <si>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</si>
  <si>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</si>
  <si>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</si>
  <si>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</si>
  <si>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</si>
  <si>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</si>
  <si>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</si>
  <si>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</si>
  <si>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</si>
  <si>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</si>
  <si>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</si>
  <si>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</si>
  <si>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</si>
  <si>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</si>
  <si>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</si>
  <si>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</si>
  <si>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</si>
  <si>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</si>
  <si>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</si>
  <si>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</si>
  <si>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</si>
  <si>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</si>
  <si>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</si>
  <si>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</si>
  <si>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</si>
  <si>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</si>
  <si>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</si>
  <si>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</si>
  <si>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</si>
  <si>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</si>
  <si>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</si>
  <si>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</si>
  <si>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</si>
  <si>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</si>
  <si>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</si>
  <si>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</si>
  <si>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</si>
  <si>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</si>
  <si>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</si>
  <si>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</si>
  <si>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</si>
  <si>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</si>
  <si>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</si>
  <si>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</si>
  <si>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</si>
  <si>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</si>
  <si>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</si>
  <si>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</si>
  <si>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</si>
  <si>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</si>
  <si>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</si>
  <si>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</si>
  <si>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</si>
  <si>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</si>
  <si>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</si>
  <si>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</si>
  <si>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</si>
  <si>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</si>
  <si>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</si>
  <si>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</si>
  <si>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</si>
  <si>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</si>
  <si>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</si>
  <si>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</si>
  <si>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</si>
  <si>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</si>
  <si>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</si>
  <si>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</si>
  <si>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</si>
  <si>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</si>
  <si>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</si>
  <si>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</si>
  <si>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</si>
  <si>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</si>
  <si>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</si>
  <si>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</si>
  <si>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</si>
  <si>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</si>
  <si>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</si>
  <si>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</si>
  <si>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</si>
  <si>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</si>
  <si>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</si>
  <si>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</si>
  <si>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</si>
  <si>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</si>
  <si>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</si>
  <si>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</si>
  <si>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</si>
  <si>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</si>
  <si>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</si>
  <si>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</si>
  <si>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</si>
  <si>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</si>
  <si>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</si>
  <si>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</si>
  <si>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</si>
  <si>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</si>
  <si>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</si>
  <si>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</si>
  <si>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</si>
  <si>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</si>
  <si>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</si>
  <si>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</si>
  <si>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</si>
  <si>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</si>
  <si>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</si>
  <si>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</si>
  <si>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</si>
  <si>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</si>
  <si>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</si>
  <si>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</si>
  <si>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</si>
  <si>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</si>
  <si>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</si>
  <si>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</si>
  <si>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</si>
  <si>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</si>
  <si>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</si>
  <si>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</si>
  <si>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</si>
  <si>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</si>
  <si>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</si>
  <si>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</si>
  <si>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</si>
  <si>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</si>
  <si>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</si>
  <si>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</si>
  <si>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</si>
  <si>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</si>
  <si>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</si>
  <si>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</si>
  <si>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</si>
  <si>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</si>
  <si>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</si>
  <si>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</si>
  <si>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</si>
  <si>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</si>
  <si>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</si>
  <si>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</si>
  <si>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</si>
  <si>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</si>
  <si>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</si>
  <si>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</si>
  <si>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</si>
  <si>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</si>
  <si>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</si>
  <si>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</si>
  <si>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</si>
  <si>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</si>
  <si>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</si>
  <si>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</si>
  <si>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</si>
  <si>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</si>
  <si>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</si>
  <si>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</si>
  <si>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</si>
  <si>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</si>
  <si>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</si>
  <si>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</si>
  <si>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</si>
  <si>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</si>
  <si>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</si>
  <si>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</si>
  <si>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</si>
  <si>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</si>
  <si>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</si>
  <si>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</si>
  <si>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</si>
  <si>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</si>
  <si>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</si>
  <si>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</si>
  <si>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</si>
  <si>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</si>
  <si>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</si>
  <si>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</si>
  <si>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</si>
  <si>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</si>
  <si>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</si>
  <si>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</si>
  <si>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</si>
  <si>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</si>
  <si>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</si>
  <si>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</si>
  <si>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</si>
  <si>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</si>
  <si>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</si>
  <si>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</si>
  <si>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</si>
  <si>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</si>
  <si>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</si>
  <si>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</si>
  <si>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</si>
  <si>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</si>
  <si>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</si>
  <si>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</si>
  <si>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</si>
  <si>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</si>
  <si>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</si>
  <si>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</si>
  <si>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</si>
  <si>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</si>
  <si>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</si>
  <si>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</si>
  <si>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</si>
  <si>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</si>
  <si>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</si>
  <si>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</si>
  <si>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</si>
  <si>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</si>
  <si>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</si>
  <si>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</si>
  <si>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</si>
  <si>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</si>
  <si>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</si>
  <si>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</si>
  <si>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</si>
  <si>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</si>
  <si>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</si>
  <si>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</si>
  <si>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</si>
  <si>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</si>
  <si>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</si>
  <si>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</si>
  <si>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</si>
  <si>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</si>
  <si>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</si>
  <si>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</si>
  <si>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</si>
  <si>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</si>
  <si>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</si>
  <si>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</si>
  <si>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</si>
  <si>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</si>
  <si>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</si>
  <si>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</si>
  <si>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</si>
  <si>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</si>
  <si>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</si>
  <si>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</si>
  <si>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</si>
  <si>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</si>
  <si>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</si>
  <si>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</si>
  <si>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</si>
  <si>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</si>
  <si>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</si>
  <si>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</si>
  <si>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</si>
  <si>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</si>
  <si>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</si>
  <si>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</si>
  <si>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</si>
  <si>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</si>
  <si>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</si>
  <si>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</si>
  <si>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</si>
  <si>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</si>
  <si>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</si>
  <si>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</si>
  <si>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</si>
  <si>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</si>
  <si>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</si>
  <si>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</si>
  <si>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</si>
  <si>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</si>
  <si>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</si>
  <si>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</si>
  <si>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</si>
  <si>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</si>
  <si>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</si>
  <si>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</si>
  <si>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</si>
  <si>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</si>
  <si>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</si>
  <si>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</si>
  <si>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</si>
  <si>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</si>
  <si>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</si>
  <si>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</si>
  <si>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</si>
  <si>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</si>
  <si>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</si>
  <si>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</si>
  <si>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</si>
  <si>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</si>
  <si>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</si>
  <si>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</si>
  <si>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</si>
  <si>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</si>
  <si>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</si>
  <si>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</si>
  <si>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</si>
  <si>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</si>
  <si>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</si>
  <si>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</si>
  <si>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</si>
  <si>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</si>
  <si>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</si>
  <si>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</si>
  <si>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</si>
  <si>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</si>
  <si>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</si>
  <si>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</si>
  <si>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</si>
  <si>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</si>
  <si>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</si>
  <si>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</si>
  <si>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</si>
  <si>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</si>
  <si>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</si>
  <si>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</si>
  <si>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</si>
  <si>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</si>
  <si>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</si>
  <si>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</si>
  <si>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</si>
  <si>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</si>
  <si>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</si>
  <si>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</si>
  <si>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</si>
  <si>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</si>
  <si>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</si>
  <si>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</si>
  <si>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</si>
  <si>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</si>
  <si>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</si>
  <si>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</si>
  <si>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</si>
  <si>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</si>
  <si>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</si>
  <si>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</si>
  <si>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</si>
  <si>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</si>
  <si>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</si>
  <si>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</si>
  <si>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</si>
  <si>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</si>
  <si>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</si>
  <si>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</si>
  <si>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</si>
  <si>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</si>
  <si>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</si>
  <si>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</si>
  <si>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</si>
  <si>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</si>
  <si>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</si>
  <si>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</si>
  <si>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</si>
  <si>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</si>
  <si>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</si>
  <si>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</si>
  <si>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</si>
  <si>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</si>
  <si>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</si>
  <si>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</si>
  <si>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</si>
  <si>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</si>
  <si>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</si>
  <si>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</si>
  <si>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</si>
  <si>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</si>
  <si>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</si>
  <si>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</si>
  <si>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</si>
  <si>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</si>
  <si>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</si>
  <si>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</si>
  <si>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</si>
  <si>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</si>
  <si>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</si>
  <si>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</si>
  <si>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</si>
  <si>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</si>
  <si>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</si>
  <si>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</si>
  <si>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</si>
  <si>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</si>
  <si>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</si>
  <si>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</si>
  <si>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</si>
  <si>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</si>
  <si>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</si>
  <si>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</si>
  <si>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</si>
  <si>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</si>
  <si>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</si>
  <si>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</si>
  <si>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</si>
  <si>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</si>
  <si>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</si>
  <si>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</si>
  <si>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</si>
  <si>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</si>
  <si>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</si>
  <si>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</si>
  <si>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</si>
  <si>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</si>
  <si>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</si>
  <si>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</si>
  <si>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</si>
  <si>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</si>
  <si>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</si>
  <si>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</si>
  <si>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</si>
  <si>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</si>
  <si>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</si>
  <si>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</si>
  <si>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</si>
  <si>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</si>
  <si>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</si>
  <si>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</si>
  <si>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</si>
  <si>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</si>
  <si>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</si>
  <si>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</si>
  <si>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</si>
  <si>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</si>
  <si>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</si>
  <si>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</si>
  <si>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</si>
  <si>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</si>
  <si>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</si>
  <si>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</si>
  <si>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</si>
  <si>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</si>
  <si>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</si>
  <si>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</si>
  <si>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</si>
  <si>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</si>
  <si>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</si>
  <si>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</si>
  <si>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</si>
  <si>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</si>
  <si>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</si>
  <si>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</si>
  <si>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</si>
  <si>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</si>
  <si>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</si>
  <si>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</si>
  <si>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</si>
  <si>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</si>
  <si>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</si>
  <si>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</si>
  <si>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</si>
  <si>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</si>
  <si>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</si>
  <si>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</si>
  <si>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</si>
  <si>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</si>
  <si>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</si>
  <si>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</si>
  <si>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</si>
  <si>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</si>
  <si>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</si>
  <si>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</si>
  <si>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</si>
  <si>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</si>
  <si>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</si>
  <si>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</si>
  <si>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</si>
  <si>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</si>
  <si>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</si>
  <si>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</si>
  <si>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</si>
  <si>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</si>
  <si>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</si>
  <si>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</si>
  <si>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</si>
  <si>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</si>
  <si>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</si>
  <si>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</si>
  <si>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</si>
  <si>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</si>
  <si>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</si>
  <si>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</si>
  <si>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</si>
  <si>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</si>
  <si>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</si>
  <si>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</si>
  <si>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</si>
  <si>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</si>
  <si>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</si>
  <si>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</si>
  <si>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</si>
  <si>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</si>
  <si>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</si>
  <si>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</si>
  <si>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</si>
  <si>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</si>
  <si>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</si>
  <si>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</si>
  <si>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</si>
  <si>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</si>
  <si>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</si>
  <si>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</si>
  <si>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</si>
  <si>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</si>
  <si>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</si>
  <si>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</si>
  <si>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</si>
  <si>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</si>
  <si>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</si>
  <si>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</si>
  <si>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</si>
  <si>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</si>
  <si>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</si>
  <si>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</si>
  <si>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</si>
  <si>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</si>
  <si>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</si>
  <si>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</si>
  <si>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</si>
  <si>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</si>
  <si>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</si>
  <si>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</si>
  <si>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</si>
  <si>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</si>
  <si>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</si>
  <si>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</si>
  <si>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</si>
  <si>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</si>
  <si>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</si>
  <si>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</si>
  <si>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</si>
  <si>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</si>
  <si>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</si>
  <si>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</si>
  <si>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</si>
  <si>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</si>
  <si>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</si>
  <si>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</si>
  <si>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</si>
  <si>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</si>
  <si>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</si>
  <si>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</si>
  <si>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</si>
  <si>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</si>
  <si>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</si>
  <si>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</si>
  <si>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</si>
  <si>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</si>
  <si>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</si>
  <si>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</si>
  <si>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</si>
  <si>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</si>
  <si>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</si>
  <si>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</si>
  <si>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</si>
  <si>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</si>
  <si>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</si>
  <si>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</si>
  <si>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</si>
  <si>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</si>
  <si>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</si>
  <si>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</si>
  <si>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</si>
  <si>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</si>
  <si>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</si>
  <si>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</si>
  <si>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</si>
  <si>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</si>
  <si>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</si>
  <si>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</si>
  <si>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</si>
  <si>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</si>
  <si>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</si>
  <si>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</si>
  <si>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</si>
  <si>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</si>
  <si>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</si>
  <si>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</si>
  <si>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</si>
  <si>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</si>
  <si>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</si>
  <si>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</si>
  <si>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</si>
  <si>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</si>
  <si>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</si>
  <si>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</si>
  <si>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</si>
  <si>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</si>
  <si>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</si>
  <si>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</si>
  <si>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</si>
  <si>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</si>
  <si>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</si>
  <si>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</si>
  <si>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</si>
  <si>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</si>
  <si>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</si>
  <si>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</si>
  <si>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</si>
  <si>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</si>
  <si>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</si>
  <si>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</si>
  <si>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</si>
  <si>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</si>
  <si>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</si>
  <si>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</si>
  <si>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</si>
  <si>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</si>
  <si>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</si>
  <si>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</si>
  <si>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</si>
  <si>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</si>
  <si>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</si>
  <si>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</si>
  <si>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</si>
  <si>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</si>
  <si>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</si>
  <si>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</si>
  <si>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</si>
  <si>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</si>
  <si>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</si>
  <si>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</si>
  <si>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</si>
  <si>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</si>
  <si>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</si>
  <si>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</si>
  <si>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</si>
  <si>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</si>
  <si>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</si>
  <si>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</si>
  <si>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</si>
  <si>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</si>
  <si>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</si>
  <si>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</si>
  <si>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</si>
  <si>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</si>
  <si>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</si>
  <si>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</si>
  <si>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</si>
  <si>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</si>
  <si>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</si>
  <si>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</si>
  <si>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</si>
  <si>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</si>
  <si>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</si>
  <si>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</si>
  <si>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</si>
  <si>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</si>
  <si>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</si>
  <si>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</si>
  <si>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</si>
  <si>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</si>
  <si>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</si>
  <si>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</si>
  <si>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</si>
  <si>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</si>
  <si>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</si>
  <si>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</si>
  <si>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</si>
  <si>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</si>
  <si>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</si>
  <si>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</si>
  <si>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</si>
  <si>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</si>
  <si>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</si>
  <si>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</si>
  <si>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</si>
  <si>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</si>
  <si>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</si>
  <si>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</si>
  <si>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</si>
  <si>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</si>
  <si>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</si>
  <si>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</si>
  <si>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</si>
  <si>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</si>
  <si>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</si>
  <si>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</si>
  <si>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</si>
  <si>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</si>
  <si>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</si>
  <si>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</si>
  <si>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</si>
  <si>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</si>
  <si>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</si>
  <si>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</si>
  <si>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</si>
  <si>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</si>
  <si>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</si>
  <si>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</si>
  <si>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</si>
  <si>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</si>
  <si>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</si>
  <si>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</si>
  <si>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</si>
  <si>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</si>
  <si>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</si>
  <si>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</si>
  <si>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</si>
  <si>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</si>
  <si>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</si>
  <si>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</si>
  <si>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</si>
  <si>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</si>
  <si>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</si>
  <si>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</si>
  <si>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</si>
  <si>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</si>
  <si>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</si>
  <si>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</si>
  <si>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</si>
  <si>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</si>
  <si>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</si>
  <si>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</si>
  <si>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</si>
  <si>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</si>
  <si>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</si>
  <si>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</si>
  <si>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</si>
  <si>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</si>
  <si>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</si>
  <si>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</si>
  <si>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</si>
  <si>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</si>
  <si>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</si>
  <si>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</si>
  <si>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</si>
  <si>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</si>
  <si>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</si>
  <si>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</si>
  <si>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</si>
  <si>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</si>
  <si>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</si>
  <si>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</si>
  <si>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</si>
  <si>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</si>
  <si>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</si>
  <si>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</si>
  <si>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</si>
  <si>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</si>
  <si>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</si>
  <si>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</si>
  <si>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</si>
  <si>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</si>
  <si>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</si>
  <si>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</si>
  <si>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</si>
  <si>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</si>
  <si>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</si>
  <si>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</si>
  <si>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</si>
  <si>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</si>
  <si>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</si>
  <si>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</si>
  <si>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</si>
  <si>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</si>
  <si>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</si>
  <si>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</si>
  <si>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</si>
  <si>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</si>
  <si>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</si>
  <si>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</si>
  <si>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</si>
  <si>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</si>
  <si>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</si>
  <si>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</si>
  <si>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</si>
  <si>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</si>
  <si>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</si>
  <si>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</si>
  <si>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</si>
  <si>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</si>
  <si>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</si>
  <si>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</si>
  <si>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</si>
  <si>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</si>
  <si>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</si>
  <si>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</si>
  <si>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</si>
  <si>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</si>
  <si>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</si>
  <si>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</si>
  <si>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</si>
  <si>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</si>
  <si>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</si>
  <si>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</si>
  <si>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</si>
  <si>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</si>
  <si>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</si>
  <si>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</si>
  <si>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</si>
  <si>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</si>
  <si>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</si>
  <si>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</si>
  <si>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</si>
  <si>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</si>
  <si>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</si>
  <si>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</si>
  <si>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</si>
  <si>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</si>
  <si>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</si>
  <si>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</si>
  <si>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</si>
  <si>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</si>
  <si>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</si>
  <si>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</si>
  <si>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</si>
  <si>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</si>
  <si>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</si>
  <si>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</si>
  <si>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</si>
  <si>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</si>
  <si>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</si>
  <si>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</si>
  <si>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</si>
  <si>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</si>
  <si>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</si>
  <si>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</si>
  <si>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</si>
  <si>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</si>
  <si>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</si>
  <si>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</si>
  <si>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</si>
  <si>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</si>
  <si>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</si>
  <si>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</si>
  <si>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</si>
  <si>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</si>
  <si>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</si>
  <si>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</si>
  <si>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</si>
  <si>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</si>
  <si>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</si>
  <si>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</si>
  <si>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</si>
  <si>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</si>
  <si>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</si>
  <si>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</si>
  <si>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</si>
  <si>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</si>
  <si>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</si>
  <si>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</si>
  <si>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</si>
  <si>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</si>
  <si>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</si>
  <si>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</si>
  <si>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</si>
  <si>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</si>
  <si>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</si>
  <si>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</si>
  <si>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</si>
  <si>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</si>
  <si>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</si>
  <si>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</si>
  <si>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</si>
  <si>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</si>
  <si>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</si>
  <si>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</si>
  <si>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</si>
  <si>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</si>
  <si>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</si>
  <si>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</si>
  <si>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</si>
  <si>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</si>
  <si>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</si>
  <si>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</si>
  <si>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</si>
  <si>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</si>
  <si>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</si>
  <si>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</si>
  <si>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</si>
  <si>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</si>
  <si>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</si>
  <si>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</si>
  <si>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</si>
  <si>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</si>
  <si>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</si>
  <si>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</si>
  <si>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</si>
  <si>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</si>
  <si>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</si>
  <si>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</si>
  <si>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</si>
  <si>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</si>
  <si>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</si>
  <si>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</si>
  <si>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</si>
  <si>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</si>
  <si>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</si>
  <si>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</si>
  <si>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</si>
  <si>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</si>
  <si>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</si>
  <si>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</si>
  <si>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</si>
  <si>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</si>
  <si>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</si>
  <si>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</si>
  <si>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</si>
  <si>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</si>
  <si>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</si>
  <si>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</si>
  <si>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</si>
  <si>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</si>
  <si>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</si>
  <si>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</si>
  <si>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</si>
  <si>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</si>
  <si>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</si>
  <si>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</si>
  <si>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</si>
  <si>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</si>
  <si>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</si>
  <si>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</si>
  <si>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</si>
  <si>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</si>
  <si>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</si>
  <si>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</si>
  <si>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</si>
  <si>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</si>
  <si>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</si>
  <si>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</si>
  <si>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</si>
  <si>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</si>
  <si>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</si>
  <si>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</si>
  <si>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</si>
  <si>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</si>
  <si>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</si>
  <si>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</si>
  <si>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</si>
  <si>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</si>
  <si>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</si>
  <si>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</si>
  <si>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</si>
  <si>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</si>
  <si>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</si>
  <si>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</si>
  <si>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</si>
  <si>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</si>
  <si>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</si>
  <si>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</si>
  <si>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</si>
  <si>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</si>
  <si>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</si>
  <si>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</si>
  <si>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</si>
  <si>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</si>
  <si>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</si>
  <si>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</si>
  <si>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</si>
  <si>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</si>
  <si>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</si>
  <si>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</si>
  <si>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</si>
  <si>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</si>
  <si>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</si>
  <si>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</si>
  <si>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</si>
  <si>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</si>
  <si>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</si>
  <si>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</si>
  <si>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</si>
  <si>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</si>
  <si>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</si>
  <si>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</si>
  <si>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</si>
  <si>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</si>
  <si>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</si>
  <si>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</si>
  <si>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</si>
  <si>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</si>
  <si>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</si>
  <si>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</si>
  <si>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</si>
  <si>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</si>
  <si>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</si>
  <si>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</si>
  <si>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</si>
  <si>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</si>
  <si>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</si>
  <si>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</si>
  <si>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</si>
  <si>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</si>
  <si>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</si>
  <si>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</si>
  <si>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</si>
  <si>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</si>
  <si>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</si>
  <si>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</si>
  <si>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</si>
  <si>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</si>
  <si>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</si>
  <si>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</si>
  <si>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</si>
  <si>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</si>
  <si>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</si>
  <si>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</si>
  <si>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</si>
  <si>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</si>
  <si>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</si>
  <si>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</si>
  <si>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</si>
  <si>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</si>
  <si>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</si>
  <si>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</si>
  <si>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</si>
  <si>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</si>
  <si>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</si>
  <si>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</si>
  <si>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</si>
  <si>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</si>
  <si>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</si>
  <si>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</si>
  <si>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</si>
  <si>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</si>
  <si>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</si>
  <si>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</si>
  <si>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</si>
  <si>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</si>
  <si>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</si>
  <si>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</si>
  <si>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</si>
  <si>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</si>
  <si>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</si>
  <si>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</si>
  <si>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</si>
  <si>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</si>
  <si>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</si>
  <si>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</si>
  <si>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</si>
  <si>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</si>
  <si>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</si>
  <si>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</si>
  <si>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</si>
  <si>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</si>
  <si>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</si>
  <si>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</si>
  <si>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</si>
  <si>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</si>
  <si>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</si>
  <si>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</si>
  <si>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</si>
  <si>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</si>
  <si>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</si>
  <si>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</si>
  <si>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</si>
  <si>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</si>
  <si>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</si>
  <si>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</si>
  <si>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</si>
  <si>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</si>
  <si>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</si>
  <si>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</si>
  <si>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</si>
  <si>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</si>
  <si>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</si>
  <si>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</si>
  <si>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</si>
  <si>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</si>
  <si>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</si>
  <si>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</si>
  <si>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</si>
  <si>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</si>
  <si>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</si>
  <si>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</si>
  <si>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</si>
  <si>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</si>
  <si>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</si>
  <si>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</si>
  <si>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</si>
  <si>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</si>
  <si>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</si>
  <si>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</si>
  <si>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</si>
  <si>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</si>
  <si>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</si>
  <si>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</si>
  <si>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</si>
  <si>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</si>
  <si>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</si>
  <si>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</si>
  <si>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</si>
  <si>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</si>
  <si>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</si>
  <si>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</si>
  <si>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</si>
  <si>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</si>
  <si>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</si>
  <si>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</si>
  <si>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</si>
  <si>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</si>
  <si>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</si>
  <si>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</si>
  <si>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</si>
  <si>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</si>
  <si>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</si>
  <si>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</si>
  <si>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</si>
  <si>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</si>
  <si>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</si>
  <si>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</si>
  <si>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</si>
  <si>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</si>
  <si>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</si>
  <si>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</si>
  <si>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</si>
  <si>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</si>
  <si>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</si>
  <si>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</si>
  <si>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</si>
  <si>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</si>
  <si>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</si>
  <si>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</si>
  <si>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</si>
  <si>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</si>
  <si>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</si>
  <si>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</si>
  <si>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</si>
  <si>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</si>
  <si>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</si>
  <si>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</si>
  <si>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</si>
  <si>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</si>
  <si>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</si>
  <si>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</si>
  <si>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</si>
  <si>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</si>
  <si>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</si>
  <si>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</si>
  <si>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</si>
  <si>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</si>
  <si>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</si>
  <si>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</si>
  <si>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</si>
  <si>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</si>
  <si>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</si>
  <si>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</si>
  <si>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</si>
  <si>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</si>
  <si>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</si>
  <si>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</si>
  <si>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</si>
  <si>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</si>
  <si>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</si>
  <si>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</si>
  <si>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</si>
  <si>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</si>
  <si>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</si>
  <si>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</si>
  <si>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</si>
  <si>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</si>
  <si>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</si>
  <si>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</si>
  <si>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</si>
  <si>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</si>
  <si>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</si>
  <si>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</si>
  <si>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</si>
  <si>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</si>
  <si>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</si>
  <si>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</si>
  <si>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</si>
  <si>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</si>
  <si>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</si>
  <si>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</si>
  <si>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</si>
  <si>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</si>
  <si>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</si>
  <si>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</si>
  <si>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</si>
  <si>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</si>
  <si>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</si>
  <si>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</si>
  <si>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</si>
  <si>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</si>
  <si>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</si>
  <si>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</si>
  <si>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</si>
  <si>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</si>
  <si>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</si>
  <si>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</si>
  <si>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</si>
  <si>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</si>
  <si>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</si>
  <si>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</si>
  <si>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</si>
  <si>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</si>
  <si>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</si>
  <si>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</si>
  <si>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</si>
  <si>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</si>
  <si>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</si>
  <si>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</si>
  <si>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</si>
  <si>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</si>
  <si>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</si>
  <si>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</si>
  <si>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</si>
  <si>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</si>
  <si>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</si>
  <si>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</si>
  <si>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</si>
  <si>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</si>
  <si>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</si>
  <si>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</si>
  <si>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</si>
  <si>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</si>
  <si>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</si>
  <si>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</si>
  <si>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</si>
  <si>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</si>
  <si>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</si>
  <si>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</si>
  <si>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</si>
  <si>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</si>
  <si>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</si>
  <si>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</si>
  <si>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</si>
  <si>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</si>
  <si>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</si>
  <si>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</si>
  <si>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</si>
  <si>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</si>
  <si>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</si>
  <si>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</si>
  <si>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</si>
  <si>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</si>
  <si>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</si>
  <si>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</si>
  <si>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</si>
  <si>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</si>
  <si>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</si>
  <si>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</si>
  <si>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</si>
  <si>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</si>
  <si>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</si>
  <si>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</si>
  <si>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</si>
  <si>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</si>
  <si>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</si>
  <si>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</si>
  <si>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</si>
  <si>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</si>
  <si>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</si>
  <si>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</si>
  <si>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</si>
  <si>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</si>
  <si>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</si>
  <si>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</si>
  <si>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</si>
  <si>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</si>
  <si>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</si>
  <si>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</si>
  <si>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</si>
  <si>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</si>
  <si>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</si>
  <si>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</si>
  <si>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</si>
  <si>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</si>
  <si>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</si>
  <si>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</si>
  <si>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</si>
  <si>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</si>
  <si>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</si>
  <si>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</si>
  <si>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</si>
  <si>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</si>
  <si>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</si>
  <si>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</si>
  <si>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</si>
  <si>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</si>
  <si>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</si>
  <si>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</si>
  <si>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</si>
  <si>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</si>
  <si>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</si>
  <si>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</si>
  <si>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</si>
  <si>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</si>
  <si>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</si>
  <si>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</si>
  <si>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</si>
  <si>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</si>
  <si>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</si>
  <si>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</si>
  <si>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</si>
  <si>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</si>
  <si>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</si>
  <si>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</si>
  <si>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</si>
  <si>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</si>
  <si>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</si>
  <si>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</si>
  <si>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</si>
  <si>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</si>
  <si>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</si>
  <si>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</si>
  <si>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</si>
  <si>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</si>
  <si>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</si>
  <si>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</si>
  <si>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</si>
  <si>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</si>
  <si>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</si>
  <si>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</si>
  <si>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</si>
  <si>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</si>
  <si>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</si>
  <si>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</si>
  <si>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</si>
  <si>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</si>
  <si>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</si>
  <si>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</si>
  <si>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</si>
  <si>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</si>
  <si>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</si>
  <si>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</si>
  <si>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</si>
  <si>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</si>
  <si>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</si>
  <si>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</si>
  <si>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</si>
  <si>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</si>
  <si>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</si>
  <si>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</si>
  <si>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</si>
  <si>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</si>
  <si>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</si>
  <si>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</si>
  <si>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</si>
  <si>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</si>
  <si>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</si>
  <si>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</si>
  <si>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</si>
  <si>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</si>
  <si>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</si>
  <si>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</si>
  <si>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</si>
  <si>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</si>
  <si>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</si>
  <si>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</si>
  <si>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</si>
  <si>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</si>
  <si>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</si>
  <si>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</si>
  <si>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</si>
  <si>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</si>
  <si>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</si>
  <si>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</si>
  <si>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</si>
  <si>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</si>
  <si>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</si>
  <si>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</si>
  <si>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</si>
  <si>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</si>
  <si>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</si>
  <si>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</si>
  <si>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</si>
  <si>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</si>
  <si>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</si>
  <si>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</si>
  <si>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</si>
  <si>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</si>
  <si>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</si>
  <si>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</si>
  <si>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</si>
  <si>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</si>
  <si>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</si>
  <si>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</si>
  <si>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</si>
  <si>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</si>
  <si>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</si>
  <si>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</si>
  <si>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</si>
  <si>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</si>
  <si>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</si>
  <si>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</si>
  <si>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</si>
  <si>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</si>
  <si>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</si>
  <si>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</si>
  <si>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</si>
  <si>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</si>
  <si>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</si>
  <si>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</si>
  <si>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</si>
  <si>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</si>
  <si>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</si>
  <si>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</si>
  <si>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</si>
  <si>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</si>
  <si>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</si>
  <si>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</si>
  <si>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</si>
  <si>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</si>
  <si>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</si>
  <si>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</si>
  <si>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</si>
  <si>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</si>
  <si>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</si>
  <si>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</si>
  <si>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</si>
  <si>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</si>
  <si>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</si>
  <si>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</si>
  <si>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</si>
  <si>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</si>
  <si>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</si>
  <si>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</si>
  <si>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</si>
  <si>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</si>
  <si>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</si>
  <si>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</si>
  <si>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</si>
  <si>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</si>
  <si>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</si>
  <si>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</si>
  <si>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</si>
  <si>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</si>
  <si>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</si>
  <si>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</si>
  <si>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</si>
  <si>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</si>
  <si>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</si>
  <si>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</si>
  <si>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</si>
  <si>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</si>
  <si>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</si>
  <si>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</si>
  <si>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</si>
  <si>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</si>
  <si>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</si>
  <si>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</si>
  <si>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</si>
  <si>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</si>
  <si>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</si>
  <si>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</si>
  <si>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</si>
  <si>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</si>
  <si>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</si>
  <si>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</si>
  <si>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</si>
  <si>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</si>
  <si>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</si>
  <si>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</si>
  <si>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</si>
  <si>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</si>
  <si>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</si>
  <si>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</si>
  <si>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</si>
  <si>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</si>
  <si>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</si>
  <si>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</si>
  <si>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</si>
  <si>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</si>
  <si>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</si>
  <si>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</si>
  <si>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</si>
  <si>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</si>
  <si>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</si>
  <si>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</si>
  <si>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</si>
  <si>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</si>
  <si>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</si>
  <si>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</si>
  <si>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</si>
  <si>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</si>
  <si>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</si>
  <si>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</si>
  <si>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</si>
  <si>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</si>
  <si>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</si>
  <si>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</si>
  <si>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</si>
  <si>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</si>
  <si>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</si>
  <si>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</si>
  <si>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</si>
  <si>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</si>
  <si>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</si>
  <si>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</si>
  <si>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</si>
  <si>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</si>
  <si>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</si>
  <si>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</si>
  <si>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</si>
  <si>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</si>
  <si>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</si>
  <si>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</si>
  <si>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</si>
  <si>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</si>
  <si>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</si>
  <si>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</si>
  <si>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</si>
  <si>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</si>
  <si>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</si>
  <si>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</si>
  <si>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</si>
  <si>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</si>
  <si>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</si>
  <si>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</si>
  <si>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</si>
  <si>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</si>
  <si>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</si>
  <si>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</si>
  <si>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</si>
  <si>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</si>
  <si>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</si>
  <si>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</si>
  <si>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</si>
  <si>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</si>
  <si>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</si>
  <si>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</si>
  <si>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</si>
  <si>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</si>
  <si>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</si>
  <si>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</si>
  <si>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</si>
  <si>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</si>
  <si>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</si>
  <si>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</si>
  <si>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</si>
  <si>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</si>
  <si>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</si>
  <si>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</si>
  <si>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</si>
  <si>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</si>
  <si>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</si>
  <si>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</si>
  <si>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</si>
  <si>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</si>
  <si>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</si>
  <si>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</si>
  <si>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</si>
  <si>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</si>
  <si>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</si>
  <si>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</si>
  <si>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</si>
  <si>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</si>
  <si>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</si>
  <si>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</si>
  <si>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</si>
  <si>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</si>
  <si>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</si>
  <si>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</si>
  <si>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</si>
  <si>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</si>
  <si>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</si>
  <si>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</si>
  <si>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</si>
  <si>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</si>
  <si>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</si>
  <si>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</si>
  <si>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</si>
  <si>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</si>
  <si>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</si>
  <si>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</si>
  <si>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</si>
  <si>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</si>
  <si>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</si>
  <si>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</si>
  <si>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</si>
  <si>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</si>
  <si>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</si>
  <si>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</si>
  <si>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</si>
  <si>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</si>
  <si>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</si>
  <si>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</si>
  <si>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</si>
  <si>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</si>
  <si>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</si>
  <si>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</si>
  <si>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</si>
  <si>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</si>
  <si>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</si>
  <si>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</si>
  <si>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</si>
  <si>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</si>
  <si>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</si>
  <si>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</si>
  <si>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</si>
  <si>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</si>
  <si>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</si>
  <si>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</si>
  <si>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</si>
  <si>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</si>
  <si>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</si>
  <si>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</si>
  <si>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</si>
  <si>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</si>
  <si>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</si>
  <si>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</si>
  <si>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</si>
  <si>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</si>
  <si>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</si>
  <si>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</si>
  <si>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</si>
  <si>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</si>
  <si>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</si>
  <si>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</si>
  <si>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</si>
  <si>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</si>
  <si>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</si>
  <si>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</si>
  <si>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</si>
  <si>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</si>
  <si>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</si>
  <si>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</si>
  <si>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</si>
  <si>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</si>
  <si>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</si>
  <si>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</si>
  <si>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</si>
  <si>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</si>
  <si>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</si>
  <si>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</si>
  <si>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</si>
  <si>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</si>
  <si>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</si>
  <si>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</si>
  <si>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</si>
  <si>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</si>
  <si>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</si>
  <si>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</si>
  <si>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</si>
  <si>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</si>
  <si>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</si>
  <si>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</si>
  <si>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</si>
  <si>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</si>
  <si>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</si>
  <si>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</si>
  <si>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</si>
  <si>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</si>
  <si>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</si>
  <si>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</si>
  <si>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</si>
  <si>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</si>
  <si>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</si>
  <si>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</si>
  <si>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</si>
  <si>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</si>
  <si>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</si>
  <si>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</si>
  <si>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</si>
  <si>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</si>
  <si>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</si>
  <si>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</si>
  <si>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</si>
  <si>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</si>
  <si>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</si>
  <si>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</si>
  <si>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</si>
  <si>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</si>
  <si>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</si>
  <si>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</si>
  <si>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</si>
  <si>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</si>
  <si>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</si>
  <si>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</si>
  <si>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</si>
  <si>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</si>
  <si>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</si>
  <si>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</si>
  <si>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</si>
  <si>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</si>
  <si>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</si>
  <si>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</si>
  <si>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</si>
  <si>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</si>
  <si>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</si>
  <si>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</si>
  <si>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</si>
  <si>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</si>
  <si>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</si>
  <si>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</si>
  <si>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</si>
  <si>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</si>
  <si>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</si>
  <si>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</si>
  <si>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</si>
  <si>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</si>
  <si>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</si>
  <si>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</si>
  <si>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</si>
  <si>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</si>
  <si>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</si>
  <si>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</si>
  <si>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</si>
  <si>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</si>
  <si>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</si>
  <si>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</si>
  <si>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</si>
  <si>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</si>
  <si>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</si>
  <si>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</si>
  <si>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</si>
  <si>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</si>
  <si>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</si>
  <si>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</si>
  <si>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</si>
  <si>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</si>
  <si>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</si>
  <si>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</si>
  <si>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</si>
  <si>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</si>
  <si>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</si>
  <si>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</si>
  <si>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</si>
  <si>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</si>
  <si>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</si>
  <si>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</si>
  <si>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</si>
  <si>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</si>
  <si>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</si>
  <si>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</si>
  <si>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</si>
  <si>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</si>
  <si>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</si>
  <si>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</si>
  <si>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</si>
  <si>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</si>
  <si>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</si>
  <si>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</si>
  <si>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</si>
  <si>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</si>
  <si>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</si>
  <si>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</si>
  <si>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</si>
  <si>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</si>
  <si>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</si>
  <si>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</si>
  <si>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</si>
  <si>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</si>
  <si>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</si>
  <si>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</si>
  <si>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</si>
  <si>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</si>
  <si>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</si>
  <si>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</si>
  <si>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</si>
  <si>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</si>
  <si>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</si>
  <si>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</si>
  <si>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</si>
  <si>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</si>
  <si>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</si>
  <si>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</si>
  <si>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</si>
  <si>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</si>
  <si>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</si>
  <si>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</si>
  <si>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</si>
  <si>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</si>
  <si>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</si>
  <si>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</si>
  <si>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</si>
  <si>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</si>
  <si>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</si>
  <si>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</si>
  <si>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</si>
  <si>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</si>
  <si>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</si>
  <si>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</si>
  <si>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</si>
  <si>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</si>
  <si>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</si>
  <si>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</si>
  <si>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</si>
  <si>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</si>
  <si>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</si>
  <si>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</si>
  <si>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</si>
  <si>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</si>
  <si>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</si>
  <si>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</si>
  <si>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</si>
  <si>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</si>
  <si>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</si>
  <si>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</si>
  <si>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</si>
  <si>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</si>
  <si>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</si>
  <si>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</si>
  <si>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</si>
  <si>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</si>
  <si>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</si>
  <si>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</si>
  <si>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</si>
  <si>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</si>
  <si>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</si>
  <si>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</si>
  <si>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</si>
  <si>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</si>
  <si>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</si>
  <si>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</si>
  <si>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</si>
  <si>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</si>
  <si>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</si>
  <si>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</si>
  <si>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</si>
  <si>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</si>
  <si>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</si>
  <si>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</si>
  <si>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</si>
  <si>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</si>
  <si>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</si>
  <si>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</si>
  <si>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</si>
  <si>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</si>
  <si>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</si>
  <si>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</si>
  <si>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</si>
  <si>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</si>
  <si>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</si>
  <si>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</si>
  <si>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</si>
  <si>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</si>
  <si>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</si>
  <si>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</si>
  <si>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</si>
  <si>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</si>
  <si>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</si>
  <si>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</si>
  <si>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</si>
  <si>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</si>
  <si>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</si>
  <si>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</si>
  <si>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</si>
  <si>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</si>
  <si>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</si>
  <si>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</si>
  <si>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</si>
  <si>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</si>
  <si>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</si>
  <si>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</si>
  <si>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</si>
  <si>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</si>
  <si>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</si>
  <si>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</si>
  <si>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</si>
  <si>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</si>
  <si>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</si>
  <si>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</si>
  <si>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</si>
  <si>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</si>
  <si>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</si>
  <si>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</si>
  <si>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</si>
  <si>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</si>
  <si>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</si>
  <si>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</si>
  <si>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</si>
  <si>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</si>
  <si>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</si>
  <si>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</si>
  <si>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</si>
  <si>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</si>
  <si>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</si>
  <si>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</si>
  <si>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</si>
  <si>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</si>
  <si>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</si>
  <si>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</si>
  <si>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</si>
  <si>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</si>
  <si>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</si>
  <si>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</si>
  <si>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</si>
  <si>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</si>
  <si>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</si>
  <si>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</si>
  <si>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</si>
  <si>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</si>
  <si>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</si>
  <si>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</si>
  <si>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</si>
  <si>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</si>
  <si>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</si>
  <si>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</si>
  <si>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</si>
  <si>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</si>
  <si>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</si>
  <si>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</si>
  <si>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</si>
  <si>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</si>
  <si>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</si>
  <si>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</si>
  <si>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</si>
  <si>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</si>
  <si>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</si>
  <si>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</si>
  <si>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</si>
  <si>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</si>
  <si>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</si>
  <si>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</si>
  <si>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</si>
  <si>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</si>
  <si>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</si>
  <si>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</si>
  <si>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</si>
  <si>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</si>
  <si>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</si>
  <si>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</si>
  <si>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</si>
  <si>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</si>
  <si>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</si>
  <si>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</si>
  <si>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</si>
  <si>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</si>
  <si>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</si>
  <si>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</si>
  <si>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</si>
  <si>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</si>
  <si>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</si>
  <si>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</si>
  <si>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</si>
  <si>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</si>
  <si>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</si>
  <si>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</si>
  <si>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</si>
  <si>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</si>
  <si>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</si>
  <si>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</si>
  <si>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</si>
  <si>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</si>
  <si>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</si>
  <si>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</si>
  <si>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</si>
  <si>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</si>
  <si>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</si>
  <si>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</si>
  <si>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</si>
  <si>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</si>
  <si>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</si>
  <si>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</si>
  <si>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</si>
  <si>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</si>
  <si>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</si>
  <si>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</si>
  <si>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</si>
  <si>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</si>
  <si>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</si>
  <si>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</si>
  <si>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</si>
  <si>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</si>
  <si>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</si>
  <si>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</si>
  <si>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</si>
  <si>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</si>
  <si>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</si>
  <si>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</si>
  <si>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</si>
  <si>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</si>
  <si>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</si>
  <si>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</si>
  <si>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</si>
  <si>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</si>
  <si>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</si>
  <si>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</si>
  <si>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</si>
  <si>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</si>
  <si>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</si>
  <si>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</si>
  <si>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</si>
  <si>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</si>
  <si>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</si>
  <si>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</si>
  <si>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</si>
  <si>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</si>
  <si>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</si>
  <si>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</si>
  <si>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</si>
  <si>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</si>
  <si>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</si>
  <si>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</si>
  <si>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</si>
  <si>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</si>
  <si>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</si>
  <si>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</si>
  <si>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</si>
  <si>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</si>
  <si>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</si>
  <si>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</si>
  <si>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</si>
  <si>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</si>
  <si>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</si>
  <si>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</si>
  <si>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</si>
  <si>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</si>
  <si>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</si>
  <si>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</si>
  <si>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</si>
  <si>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</si>
  <si>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</si>
  <si>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</si>
  <si>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</si>
  <si>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</si>
  <si>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</si>
  <si>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</si>
  <si>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</si>
  <si>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</si>
  <si>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</si>
  <si>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</si>
  <si>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</si>
  <si>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</si>
  <si>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</si>
  <si>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</si>
  <si>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</si>
  <si>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</si>
  <si>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</si>
  <si>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</si>
  <si>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</si>
  <si>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</si>
  <si>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</si>
  <si>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</si>
  <si>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</si>
  <si>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</si>
  <si>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</si>
  <si>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</si>
  <si>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</si>
  <si>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</si>
  <si>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</si>
  <si>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</si>
  <si>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</si>
  <si>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</si>
  <si>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</si>
  <si>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</si>
  <si>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</si>
  <si>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</si>
  <si>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</si>
  <si>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</si>
  <si>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</si>
  <si>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</si>
  <si>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</si>
  <si>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</si>
  <si>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</si>
  <si>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</si>
  <si>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</si>
  <si>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</si>
  <si>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</si>
  <si>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</si>
  <si>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</si>
  <si>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</si>
  <si>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</si>
  <si>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</si>
  <si>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</si>
  <si>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</si>
  <si>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</si>
  <si>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</si>
  <si>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</si>
  <si>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</si>
  <si>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</si>
  <si>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</si>
  <si>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</si>
  <si>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</si>
  <si>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</si>
  <si>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</si>
  <si>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</si>
  <si>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</si>
  <si>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</si>
  <si>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</si>
  <si>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</si>
  <si>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</si>
  <si>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</si>
  <si>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</si>
  <si>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</si>
  <si>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</si>
  <si>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</si>
  <si>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</si>
  <si>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</si>
  <si>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</si>
  <si>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</si>
  <si>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</si>
  <si>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</si>
  <si>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</si>
  <si>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</si>
  <si>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</si>
  <si>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</si>
  <si>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</si>
  <si>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</si>
  <si>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</si>
  <si>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</si>
  <si>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</si>
  <si>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</si>
  <si>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</si>
  <si>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</si>
  <si>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</si>
  <si>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</si>
  <si>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</si>
  <si>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</si>
  <si>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</si>
  <si>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</si>
  <si>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</si>
  <si>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</si>
  <si>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</si>
  <si>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</si>
  <si>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</si>
  <si>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</si>
  <si>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</si>
  <si>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</si>
  <si>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</si>
  <si>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</si>
  <si>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</si>
  <si>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</si>
  <si>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</si>
  <si>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</si>
  <si>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</si>
  <si>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</si>
  <si>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</si>
  <si>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</si>
  <si>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</si>
  <si>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</si>
  <si>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</si>
  <si>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</si>
  <si>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</si>
  <si>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</si>
  <si>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</si>
  <si>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</si>
  <si>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</si>
  <si>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</si>
  <si>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</si>
  <si>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</si>
  <si>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</si>
  <si>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</si>
  <si>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</si>
  <si>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</si>
  <si>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</si>
  <si>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</si>
  <si>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</si>
  <si>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</si>
  <si>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</si>
  <si>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</si>
  <si>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</si>
  <si>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</si>
  <si>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</si>
  <si>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</si>
  <si>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</si>
  <si>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</si>
  <si>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</si>
  <si>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</si>
  <si>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</si>
  <si>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</si>
  <si>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</si>
  <si>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</si>
  <si>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</si>
  <si>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</si>
  <si>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</si>
  <si>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</si>
  <si>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</si>
  <si>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</si>
  <si>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</si>
  <si>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</si>
  <si>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</si>
  <si>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</si>
  <si>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</si>
  <si>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</si>
  <si>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</si>
  <si>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</si>
  <si>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</si>
  <si>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</si>
  <si>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</si>
  <si>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</si>
  <si>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</si>
  <si>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</si>
  <si>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</si>
  <si>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</si>
  <si>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</si>
  <si>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</si>
  <si>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</si>
  <si>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</si>
  <si>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</si>
  <si>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</si>
  <si>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</si>
  <si>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</si>
  <si>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</si>
  <si>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</si>
  <si>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</si>
  <si>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</si>
  <si>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</si>
  <si>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</si>
  <si>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</si>
  <si>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</si>
  <si>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</si>
  <si>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</si>
  <si>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</si>
  <si>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</si>
  <si>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</si>
  <si>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</si>
  <si>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</si>
  <si>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</si>
  <si>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</si>
  <si>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</si>
  <si>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</si>
  <si>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</si>
  <si>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</si>
  <si>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</si>
  <si>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</si>
  <si>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</si>
  <si>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</si>
  <si>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</si>
  <si>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</si>
  <si>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</si>
  <si>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</si>
  <si>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</si>
  <si>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</si>
  <si>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</si>
  <si>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</si>
  <si>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</si>
  <si>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</si>
  <si>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</si>
  <si>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</si>
  <si>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</si>
  <si>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</si>
  <si>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</si>
  <si>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</si>
  <si>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</si>
  <si>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</si>
  <si>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</si>
  <si>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</si>
  <si>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</si>
  <si>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</si>
  <si>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</si>
  <si>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</si>
  <si>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</si>
  <si>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</si>
  <si>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</si>
  <si>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</si>
  <si>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</si>
  <si>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</si>
  <si>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</si>
  <si>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</si>
  <si>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</si>
  <si>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</si>
  <si>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</si>
  <si>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</si>
  <si>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</si>
  <si>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</si>
  <si>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</si>
  <si>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</si>
  <si>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</si>
  <si>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</si>
  <si>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</si>
  <si>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</si>
  <si>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</si>
  <si>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</si>
  <si>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</si>
  <si>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</si>
  <si>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</si>
  <si>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</si>
  <si>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</si>
  <si>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</si>
  <si>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</si>
  <si>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</si>
  <si>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</si>
  <si>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</si>
  <si>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</si>
  <si>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</si>
  <si>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</si>
  <si>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</si>
  <si>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</si>
  <si>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</si>
  <si>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</si>
  <si>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</si>
  <si>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</si>
  <si>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</si>
  <si>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</si>
  <si>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</si>
  <si>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</si>
  <si>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</si>
  <si>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</si>
  <si>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</si>
  <si>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</si>
  <si>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</si>
  <si>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</si>
  <si>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</si>
  <si>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</si>
  <si>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</si>
  <si>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</si>
  <si>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</si>
  <si>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</si>
  <si>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</si>
  <si>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</si>
  <si>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</si>
  <si>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</si>
  <si>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</si>
  <si>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</si>
  <si>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</si>
  <si>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</si>
  <si>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</si>
  <si>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</si>
  <si>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</si>
  <si>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</si>
  <si>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</si>
  <si>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</si>
  <si>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</si>
  <si>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</si>
  <si>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</si>
  <si>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</si>
  <si>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</si>
  <si>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</si>
  <si>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</si>
  <si>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</si>
  <si>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</si>
  <si>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</si>
  <si>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</si>
  <si>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</si>
  <si>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</si>
  <si>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</si>
  <si>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</si>
  <si>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</si>
  <si>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</si>
  <si>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</si>
  <si>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</si>
  <si>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</si>
  <si>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</si>
  <si>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</si>
  <si>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</si>
  <si>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</si>
  <si>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</si>
  <si>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</si>
  <si>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</si>
  <si>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</si>
  <si>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</si>
  <si>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</si>
  <si>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</si>
  <si>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</si>
  <si>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</si>
  <si>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</si>
  <si>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</si>
  <si>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</si>
  <si>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</si>
  <si>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</si>
  <si>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</si>
  <si>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</si>
  <si>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</si>
  <si>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</si>
  <si>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</si>
  <si>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</si>
  <si>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</si>
  <si>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</si>
  <si>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</si>
  <si>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</si>
  <si>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</si>
  <si>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</si>
  <si>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</si>
  <si>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</si>
  <si>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</si>
  <si>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</si>
  <si>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</si>
  <si>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</si>
  <si>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</si>
  <si>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</si>
  <si>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</si>
  <si>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</si>
  <si>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</si>
  <si>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</si>
  <si>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</si>
  <si>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</si>
  <si>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</si>
  <si>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</si>
  <si>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</si>
  <si>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</si>
  <si>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</si>
  <si>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</si>
  <si>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</si>
  <si>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</si>
  <si>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</si>
  <si>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</si>
  <si>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</si>
  <si>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</si>
  <si>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</si>
  <si>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</si>
  <si>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</si>
  <si>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</si>
  <si>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</si>
  <si>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</si>
  <si>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</si>
  <si>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</si>
  <si>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</si>
  <si>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</si>
  <si>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</si>
  <si>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</si>
  <si>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</si>
  <si>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</si>
  <si>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</si>
  <si>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</si>
  <si>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</si>
  <si>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</si>
  <si>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</si>
  <si>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</si>
  <si>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</si>
  <si>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</si>
  <si>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</si>
  <si>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</si>
  <si>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</si>
  <si>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</si>
  <si>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</si>
  <si>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</si>
  <si>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</si>
  <si>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</si>
  <si>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</si>
  <si>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</si>
  <si>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</si>
  <si>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</si>
  <si>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</si>
  <si>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</si>
  <si>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</si>
  <si>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</si>
  <si>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</si>
  <si>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</si>
  <si>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</si>
  <si>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</si>
  <si>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</si>
  <si>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</si>
  <si>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</si>
  <si>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</si>
  <si>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</si>
  <si>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</si>
  <si>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</si>
  <si>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</si>
  <si>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</si>
  <si>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</si>
  <si>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</si>
  <si>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</si>
  <si>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</si>
  <si>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</si>
  <si>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</si>
  <si>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</si>
  <si>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</si>
  <si>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</si>
  <si>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</si>
  <si>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</si>
  <si>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</si>
  <si>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</si>
  <si>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</si>
  <si>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</si>
  <si>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</si>
  <si>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</si>
  <si>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</si>
  <si>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</si>
  <si>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</si>
  <si>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</si>
  <si>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</si>
  <si>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</si>
  <si>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</si>
  <si>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</si>
  <si>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</si>
  <si>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</si>
  <si>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</si>
  <si>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</si>
  <si>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</si>
  <si>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</si>
  <si>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</si>
  <si>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</si>
  <si>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</si>
  <si>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</si>
  <si>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</si>
  <si>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</si>
  <si>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</si>
  <si>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</si>
  <si>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</si>
  <si>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</si>
  <si>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</si>
  <si>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</si>
  <si>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</si>
  <si>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</si>
  <si>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</si>
  <si>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</si>
  <si>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</si>
  <si>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</si>
  <si>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</si>
  <si>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</si>
  <si>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</si>
  <si>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</si>
  <si>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</si>
  <si>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</si>
  <si>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</si>
  <si>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</si>
  <si>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</si>
  <si>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</si>
  <si>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</si>
  <si>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</si>
  <si>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</si>
  <si>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</si>
  <si>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</si>
  <si>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</si>
  <si>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</si>
  <si>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</si>
  <si>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</si>
  <si>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</si>
  <si>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</si>
  <si>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</si>
  <si>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</si>
  <si>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</si>
  <si>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</si>
  <si>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</si>
  <si>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</si>
  <si>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</si>
  <si>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</si>
  <si>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</si>
  <si>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</si>
  <si>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</si>
  <si>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</si>
  <si>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</si>
  <si>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</si>
  <si>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</si>
  <si>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</si>
  <si>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</si>
  <si>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</si>
  <si>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</si>
  <si>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</si>
  <si>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</si>
  <si>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</si>
  <si>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</si>
  <si>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</si>
  <si>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</si>
  <si>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</si>
  <si>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</si>
  <si>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</si>
  <si>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</si>
  <si>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</si>
  <si>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</si>
  <si>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</si>
  <si>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</si>
  <si>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</si>
  <si>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</si>
  <si>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</si>
  <si>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</si>
  <si>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</si>
  <si>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</si>
  <si>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</si>
  <si>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</si>
  <si>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</si>
  <si>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</si>
  <si>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</si>
  <si>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</si>
  <si>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</si>
  <si>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</si>
  <si>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</si>
  <si>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</si>
  <si>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</si>
  <si>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</si>
  <si>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</si>
  <si>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</si>
  <si>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</si>
  <si>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</si>
  <si>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</si>
  <si>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</si>
  <si>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</si>
  <si>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</si>
  <si>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</si>
  <si>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</si>
  <si>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</si>
  <si>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</si>
  <si>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</si>
  <si>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</si>
  <si>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</si>
  <si>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</si>
  <si>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</si>
  <si>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</si>
  <si>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</si>
  <si>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</si>
  <si>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</si>
  <si>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</si>
  <si>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</si>
  <si>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</si>
  <si>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</si>
  <si>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</si>
  <si>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</si>
  <si>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</si>
  <si>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</si>
  <si>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</si>
  <si>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</si>
  <si>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</si>
  <si>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</si>
  <si>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</si>
  <si>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</si>
  <si>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</si>
  <si>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</si>
  <si>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</si>
  <si>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</si>
  <si>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</si>
  <si>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</si>
  <si>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</si>
  <si>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</si>
  <si>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</si>
  <si>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</si>
  <si>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</si>
  <si>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</si>
  <si>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</si>
  <si>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</si>
  <si>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</si>
  <si>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</si>
  <si>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</si>
  <si>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</si>
  <si>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</si>
  <si>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</si>
  <si>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</si>
  <si>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</si>
  <si>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</si>
  <si>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</si>
  <si>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</si>
  <si>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</si>
  <si>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</si>
  <si>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</si>
  <si>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</si>
  <si>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</si>
  <si>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</si>
  <si>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</si>
  <si>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</si>
  <si>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</si>
  <si>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</si>
  <si>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</si>
  <si>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</si>
  <si>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</si>
  <si>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</si>
  <si>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</si>
  <si>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</si>
  <si>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</si>
  <si>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</si>
  <si>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</si>
  <si>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</si>
  <si>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</si>
  <si>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</si>
  <si>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</si>
  <si>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</si>
  <si>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</si>
  <si>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</si>
  <si>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</si>
  <si>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</si>
  <si>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</si>
  <si>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</si>
  <si>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</si>
  <si>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</si>
  <si>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</si>
  <si>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</si>
  <si>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</si>
  <si>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</si>
  <si>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</si>
  <si>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</si>
  <si>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</si>
  <si>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</si>
  <si>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</si>
  <si>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</si>
  <si>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</si>
  <si>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</si>
  <si>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</si>
  <si>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</si>
  <si>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</si>
  <si>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</si>
  <si>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</si>
  <si>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</si>
  <si>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</si>
  <si>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</si>
  <si>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</si>
  <si>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</si>
  <si>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</si>
  <si>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</si>
  <si>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</si>
  <si>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</si>
  <si>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</si>
  <si>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</si>
  <si>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</si>
  <si>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</si>
  <si>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</si>
  <si>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</si>
  <si>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</si>
  <si>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</si>
  <si>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</si>
  <si>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</si>
  <si>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</si>
  <si>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</si>
  <si>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</si>
  <si>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</si>
  <si>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</si>
  <si>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</si>
  <si>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</si>
  <si>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</si>
  <si>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</si>
  <si>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</si>
  <si>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</si>
  <si>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</si>
  <si>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</si>
  <si>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</si>
  <si>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</si>
  <si>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</si>
  <si>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</si>
  <si>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</si>
  <si>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</si>
  <si>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</si>
  <si>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</si>
  <si>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</si>
  <si>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</si>
  <si>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</si>
  <si>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</si>
  <si>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</si>
  <si>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</si>
  <si>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</si>
  <si>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</si>
  <si>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</si>
  <si>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</si>
  <si>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</si>
  <si>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</si>
  <si>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</si>
  <si>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</si>
  <si>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</si>
  <si>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</si>
  <si>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</si>
  <si>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</si>
  <si>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</si>
  <si>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</si>
  <si>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</si>
  <si>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</si>
  <si>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</si>
  <si>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</si>
  <si>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</si>
  <si>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</si>
  <si>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</si>
  <si>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</si>
  <si>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</si>
  <si>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</si>
  <si>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</si>
  <si>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</si>
  <si>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</si>
  <si>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</si>
  <si>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</si>
  <si>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</si>
  <si>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</si>
  <si>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</si>
  <si>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</si>
  <si>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</si>
  <si>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</si>
  <si>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</si>
  <si>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</si>
  <si>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</si>
  <si>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</si>
  <si>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</si>
  <si>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</si>
  <si>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</si>
  <si>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</si>
  <si>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</si>
  <si>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</si>
  <si>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</si>
  <si>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</si>
  <si>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</si>
  <si>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</si>
  <si>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</si>
  <si>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</si>
  <si>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</si>
  <si>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</si>
  <si>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</si>
  <si>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</si>
  <si>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</si>
  <si>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</si>
  <si>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</si>
  <si>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</si>
  <si>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</si>
  <si>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</si>
  <si>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</si>
  <si>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</si>
  <si>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</si>
  <si>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</si>
  <si>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</si>
  <si>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</si>
  <si>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</si>
  <si>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</si>
  <si>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</si>
  <si>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</si>
  <si>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</si>
  <si>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</si>
  <si>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</si>
  <si>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</si>
  <si>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</si>
  <si>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</si>
  <si>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</si>
  <si>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</si>
  <si>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</si>
  <si>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</si>
  <si>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</si>
  <si>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</si>
  <si>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</si>
  <si>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</si>
  <si>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</si>
  <si>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</si>
  <si>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</si>
  <si>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</si>
  <si>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</si>
  <si>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</si>
  <si>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</si>
  <si>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</si>
  <si>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</si>
  <si>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</si>
  <si>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</si>
  <si>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</si>
  <si>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</si>
  <si>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</si>
  <si>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</si>
  <si>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</si>
  <si>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</si>
  <si>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</si>
  <si>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</si>
  <si>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</si>
  <si>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</si>
  <si>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</si>
  <si>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</si>
  <si>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</si>
  <si>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</si>
  <si>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</si>
  <si>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</si>
  <si>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</si>
  <si>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</si>
  <si>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</si>
  <si>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</si>
  <si>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</si>
  <si>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</si>
  <si>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</si>
  <si>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</si>
  <si>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</si>
  <si>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</si>
  <si>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</si>
  <si>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</si>
  <si>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</si>
  <si>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</si>
  <si>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</si>
  <si>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</si>
  <si>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</si>
  <si>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</si>
  <si>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</si>
  <si>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</si>
  <si>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</si>
  <si>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</si>
  <si>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</si>
  <si>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</si>
  <si>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</si>
  <si>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</si>
  <si>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</si>
  <si>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</si>
  <si>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</si>
  <si>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</si>
  <si>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</si>
  <si>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</si>
  <si>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</si>
  <si>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</si>
  <si>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</si>
  <si>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</si>
  <si>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</si>
  <si>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</si>
  <si>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</si>
  <si>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</si>
  <si>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</si>
  <si>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</si>
  <si>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</si>
  <si>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</si>
  <si>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</si>
  <si>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</si>
  <si>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</si>
  <si>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</si>
  <si>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</si>
  <si>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</si>
  <si>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</si>
  <si>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</si>
  <si>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</si>
  <si>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</si>
  <si>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</si>
  <si>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</si>
  <si>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</si>
  <si>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</si>
  <si>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</si>
  <si>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</si>
  <si>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</si>
  <si>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</si>
  <si>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</si>
  <si>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</si>
  <si>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</si>
  <si>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</si>
  <si>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</si>
  <si>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</si>
  <si>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</si>
  <si>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</si>
  <si>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</si>
  <si>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</si>
  <si>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</si>
  <si>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</si>
  <si>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</si>
  <si>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</si>
  <si>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</si>
  <si>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</si>
  <si>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</si>
  <si>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</si>
  <si>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</si>
  <si>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</si>
  <si>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</si>
  <si>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</si>
  <si>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</si>
  <si>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</si>
  <si>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</si>
  <si>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</si>
  <si>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</si>
  <si>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</si>
  <si>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</si>
  <si>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</si>
  <si>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</si>
  <si>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</si>
  <si>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</si>
  <si>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</si>
  <si>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</si>
  <si>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</si>
  <si>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</si>
  <si>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</si>
  <si>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</si>
  <si>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</si>
  <si>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</si>
  <si>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</si>
  <si>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</si>
  <si>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</si>
  <si>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</si>
  <si>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</si>
  <si>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</si>
  <si>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</si>
  <si>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</si>
  <si>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</si>
  <si>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</si>
  <si>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</si>
  <si>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</si>
  <si>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</si>
  <si>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</si>
  <si>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</si>
  <si>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</si>
  <si>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</si>
  <si>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</si>
  <si>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</si>
  <si>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</si>
  <si>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</si>
  <si>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</si>
  <si>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</si>
  <si>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</si>
  <si>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</si>
  <si>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</si>
  <si>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</si>
  <si>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</si>
  <si>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</si>
  <si>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</si>
  <si>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</si>
  <si>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</si>
  <si>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</si>
  <si>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</si>
  <si>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</si>
  <si>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</si>
  <si>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</si>
  <si>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</si>
  <si>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</si>
  <si>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</si>
  <si>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</si>
  <si>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</si>
  <si>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</si>
  <si>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</si>
  <si>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</si>
  <si>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</si>
  <si>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</si>
  <si>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</si>
  <si>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</si>
  <si>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</si>
  <si>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</si>
  <si>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</si>
  <si>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</si>
  <si>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</si>
  <si>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</si>
  <si>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</si>
  <si>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</si>
  <si>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</si>
  <si>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</si>
  <si>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</si>
  <si>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</si>
  <si>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</si>
  <si>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</si>
  <si>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</si>
  <si>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</si>
  <si>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</si>
  <si>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</si>
  <si>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</si>
  <si>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</si>
  <si>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</si>
  <si>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</si>
  <si>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</si>
  <si>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</si>
  <si>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</si>
  <si>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</si>
  <si>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</si>
  <si>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</si>
  <si>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</si>
  <si>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</si>
  <si>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</si>
  <si>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</si>
  <si>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</si>
  <si>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</si>
  <si>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</si>
  <si>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</si>
  <si>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</si>
  <si>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</si>
  <si>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</si>
  <si>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</si>
  <si>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</si>
  <si>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</si>
  <si>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</si>
  <si>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</si>
  <si>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</si>
  <si>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</si>
  <si>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</si>
  <si>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</si>
  <si>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</si>
  <si>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</si>
  <si>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</si>
  <si>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</si>
  <si>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</si>
  <si>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</si>
  <si>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</si>
  <si>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</si>
  <si>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</si>
  <si>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</si>
  <si>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</si>
  <si>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</si>
  <si>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</si>
  <si>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</si>
  <si>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</si>
  <si>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</si>
  <si>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</si>
  <si>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</si>
  <si>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</si>
  <si>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</si>
  <si>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</si>
  <si>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</si>
  <si>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</si>
  <si>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</si>
  <si>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</si>
  <si>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</si>
  <si>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</si>
  <si>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</si>
  <si>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</si>
  <si>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</si>
  <si>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</si>
  <si>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</si>
  <si>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</si>
  <si>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</si>
  <si>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</si>
  <si>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</si>
  <si>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</si>
  <si>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</si>
  <si>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</si>
  <si>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</si>
  <si>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</si>
  <si>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</si>
  <si>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</si>
  <si>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</si>
  <si>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</si>
  <si>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</si>
  <si>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</si>
  <si>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</si>
  <si>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</si>
  <si>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</si>
  <si>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</si>
  <si>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</si>
  <si>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</si>
  <si>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</si>
  <si>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</si>
  <si>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</si>
  <si>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</si>
  <si>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</si>
  <si>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</si>
  <si>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</si>
  <si>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</si>
  <si>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</si>
  <si>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</si>
  <si>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</si>
  <si>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</si>
  <si>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</si>
  <si>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</si>
  <si>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</si>
  <si>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</si>
  <si>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</si>
  <si>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</si>
  <si>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</si>
  <si>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</si>
  <si>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</si>
  <si>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</si>
  <si>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</si>
  <si>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</si>
  <si>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</si>
  <si>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</si>
  <si>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</si>
  <si>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</si>
  <si>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</si>
  <si>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</si>
  <si>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</si>
  <si>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</si>
  <si>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</si>
  <si>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</si>
  <si>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</si>
  <si>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</si>
  <si>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</si>
  <si>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</si>
  <si>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</si>
  <si>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</si>
  <si>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</si>
  <si>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</si>
  <si>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</si>
  <si>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</si>
  <si>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</si>
  <si>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</si>
  <si>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</si>
  <si>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</si>
  <si>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</si>
  <si>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</si>
  <si>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</si>
  <si>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</si>
  <si>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</si>
  <si>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</si>
  <si>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</si>
  <si>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</si>
  <si>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</si>
  <si>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</si>
  <si>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</si>
  <si>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</si>
  <si>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</si>
  <si>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</si>
  <si>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</si>
  <si>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</si>
  <si>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</si>
  <si>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</si>
  <si>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</si>
  <si>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</si>
  <si>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</si>
  <si>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</si>
  <si>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</si>
  <si>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</si>
  <si>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</si>
  <si>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</si>
  <si>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</si>
  <si>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</si>
  <si>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</si>
  <si>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</si>
  <si>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</si>
  <si>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</si>
  <si>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</si>
  <si>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</si>
  <si>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</si>
  <si>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</si>
  <si>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</si>
  <si>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</si>
  <si>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</si>
  <si>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</si>
  <si>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</si>
  <si>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</si>
  <si>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</si>
  <si>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</si>
  <si>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</si>
  <si>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</si>
  <si>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</si>
  <si>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</si>
  <si>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</si>
  <si>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</si>
  <si>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</si>
  <si>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</si>
  <si>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</si>
  <si>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</si>
  <si>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</si>
  <si>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</si>
  <si>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</si>
  <si>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</si>
  <si>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</si>
  <si>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</si>
  <si>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</si>
  <si>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</si>
  <si>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</si>
  <si>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</si>
  <si>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</si>
  <si>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</si>
  <si>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</si>
  <si>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</si>
  <si>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</si>
  <si>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</si>
  <si>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</si>
  <si>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</si>
  <si>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</si>
  <si>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</si>
  <si>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</si>
  <si>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</si>
  <si>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</si>
  <si>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</si>
  <si>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</si>
  <si>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</si>
  <si>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</si>
  <si>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</si>
  <si>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</si>
  <si>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</si>
  <si>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</si>
  <si>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</si>
  <si>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</si>
  <si>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</si>
  <si>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</si>
  <si>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</si>
  <si>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</si>
  <si>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</si>
  <si>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</si>
  <si>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</si>
  <si>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</si>
  <si>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</si>
  <si>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</si>
  <si>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</si>
  <si>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</si>
  <si>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</si>
  <si>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</si>
  <si>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</si>
  <si>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</si>
  <si>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</si>
  <si>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</si>
  <si>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</si>
  <si>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</si>
  <si>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</si>
  <si>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</si>
  <si>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</si>
  <si>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</si>
  <si>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</si>
  <si>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</si>
  <si>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</si>
  <si>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</si>
  <si>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</si>
  <si>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</si>
  <si>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</si>
  <si>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</si>
  <si>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</si>
  <si>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</si>
  <si>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</si>
  <si>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</si>
  <si>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</si>
  <si>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</si>
  <si>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</si>
  <si>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</si>
  <si>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</si>
  <si>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</si>
  <si>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</si>
  <si>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</si>
  <si>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</si>
  <si>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</si>
  <si>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</si>
  <si>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</si>
  <si>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</si>
  <si>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</si>
  <si>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</si>
  <si>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</si>
  <si>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</si>
  <si>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</si>
  <si>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</si>
  <si>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</si>
  <si>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</si>
  <si>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</si>
  <si>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</si>
  <si>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</si>
  <si>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</si>
  <si>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</si>
  <si>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</si>
  <si>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</si>
  <si>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</si>
  <si>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</si>
  <si>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</si>
  <si>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</si>
  <si>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</si>
  <si>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</si>
  <si>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</si>
  <si>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</si>
  <si>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</si>
  <si>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</si>
  <si>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</si>
  <si>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</si>
  <si>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</si>
  <si>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</si>
  <si>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</si>
  <si>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</si>
  <si>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</si>
  <si>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</si>
  <si>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</si>
  <si>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</si>
  <si>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</si>
  <si>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</si>
  <si>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</si>
  <si>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</si>
  <si>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</si>
  <si>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</si>
  <si>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</si>
  <si>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</si>
  <si>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</si>
  <si>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</si>
  <si>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</si>
  <si>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</si>
  <si>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</si>
  <si>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</si>
  <si>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</si>
  <si>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</si>
  <si>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</si>
  <si>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</si>
  <si>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</si>
  <si>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</si>
  <si>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</si>
  <si>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</si>
  <si>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</si>
  <si>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</si>
  <si>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</si>
  <si>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</si>
  <si>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</si>
  <si>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</si>
  <si>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</si>
  <si>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</si>
  <si>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</si>
  <si>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</si>
  <si>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</si>
  <si>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</si>
  <si>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</si>
  <si>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</si>
  <si>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</si>
  <si>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</si>
  <si>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</si>
  <si>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</si>
  <si>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</si>
  <si>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</si>
  <si>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</si>
  <si>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</si>
  <si>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</si>
  <si>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</si>
  <si>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</si>
  <si>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</si>
  <si>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</si>
  <si>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</si>
  <si>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</si>
  <si>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</si>
  <si>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</si>
  <si>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</si>
  <si>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</si>
  <si>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</si>
  <si>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</si>
  <si>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</si>
  <si>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</si>
  <si>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</si>
  <si>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</si>
  <si>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</si>
  <si>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</si>
  <si>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</si>
  <si>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</si>
  <si>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</si>
  <si>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</si>
  <si>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</si>
  <si>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</si>
  <si>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</si>
  <si>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</si>
  <si>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</si>
  <si>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</si>
  <si>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</si>
  <si>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</si>
  <si>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</si>
  <si>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</si>
  <si>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</si>
  <si>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</si>
  <si>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</si>
  <si>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</si>
  <si>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</si>
  <si>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</si>
  <si>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</si>
  <si>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</si>
  <si>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</si>
  <si>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</si>
  <si>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</si>
  <si>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</si>
  <si>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</si>
  <si>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</si>
  <si>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</si>
  <si>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</si>
  <si>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</si>
  <si>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</si>
  <si>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</si>
  <si>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</si>
  <si>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</si>
  <si>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</si>
  <si>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</si>
  <si>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</si>
  <si>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</si>
  <si>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</si>
  <si>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</si>
  <si>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</si>
  <si>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</si>
  <si>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</si>
  <si>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</si>
  <si>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</si>
  <si>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</si>
  <si>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</si>
  <si>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</si>
  <si>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</si>
  <si>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</si>
  <si>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</si>
  <si>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</si>
  <si>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</si>
  <si>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</si>
  <si>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</si>
  <si>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</si>
  <si>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</si>
  <si>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</si>
  <si>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</si>
  <si>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</si>
  <si>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</si>
  <si>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</si>
  <si>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</si>
  <si>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</si>
  <si>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</si>
  <si>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</si>
  <si>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</si>
  <si>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</si>
  <si>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</si>
  <si>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</si>
  <si>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</si>
  <si>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</si>
  <si>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</si>
  <si>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</si>
  <si>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</si>
  <si>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</si>
  <si>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</si>
  <si>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</si>
  <si>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</si>
  <si>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</si>
  <si>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</si>
  <si>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</si>
  <si>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</si>
  <si>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</si>
  <si>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</si>
  <si>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</si>
  <si>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</si>
  <si>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</si>
  <si>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</si>
  <si>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</si>
  <si>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</si>
  <si>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</si>
  <si>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</si>
  <si>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</si>
  <si>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</si>
  <si>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</si>
  <si>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</si>
  <si>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</si>
  <si>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</si>
  <si>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</si>
  <si>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</si>
  <si>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</si>
  <si>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</si>
  <si>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</si>
  <si>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</si>
  <si>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</si>
  <si>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</si>
  <si>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</si>
  <si>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</si>
  <si>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</si>
  <si>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</si>
  <si>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</si>
  <si>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</si>
  <si>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</si>
  <si>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</si>
  <si>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</si>
  <si>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</si>
  <si>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</si>
  <si>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</si>
  <si>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</si>
  <si>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</si>
  <si>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</si>
  <si>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</si>
  <si>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</si>
  <si>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</si>
  <si>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</si>
  <si>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</si>
  <si>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</si>
  <si>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</si>
  <si>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</si>
  <si>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</si>
  <si>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</si>
  <si>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</si>
  <si>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</si>
  <si>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</si>
  <si>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</si>
  <si>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</si>
  <si>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</si>
  <si>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</si>
  <si>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</si>
  <si>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</si>
  <si>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</si>
  <si>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</si>
  <si>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</si>
  <si>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</si>
  <si>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</si>
  <si>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</si>
  <si>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</si>
  <si>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</si>
  <si>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</si>
  <si>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</si>
  <si>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</si>
  <si>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</si>
  <si>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</si>
  <si>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</si>
  <si>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</si>
  <si>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</si>
  <si>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</si>
  <si>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</si>
  <si>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</si>
  <si>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</si>
  <si>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</si>
  <si>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</si>
  <si>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</si>
  <si>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</si>
  <si>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</si>
  <si>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</si>
  <si>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</si>
  <si>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</si>
  <si>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</si>
  <si>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</si>
  <si>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</si>
  <si>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</si>
  <si>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</si>
  <si>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</si>
  <si>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</si>
  <si>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</si>
  <si>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</si>
  <si>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</si>
  <si>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</si>
  <si>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</si>
  <si>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</si>
  <si>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</si>
  <si>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</si>
  <si>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</si>
  <si>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</si>
  <si>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</si>
  <si>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</si>
  <si>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</si>
  <si>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</si>
  <si>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</si>
  <si>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</si>
  <si>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</si>
  <si>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</si>
  <si>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</si>
  <si>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</si>
  <si>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</si>
  <si>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</si>
  <si>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</si>
  <si>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</si>
  <si>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</si>
  <si>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</si>
  <si>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</si>
  <si>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</si>
  <si>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</si>
  <si>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</si>
  <si>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</si>
  <si>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</si>
  <si>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</si>
  <si>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</si>
  <si>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</si>
  <si>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</si>
  <si>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</si>
  <si>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</si>
  <si>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</si>
  <si>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</si>
  <si>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</si>
  <si>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</si>
  <si>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</si>
  <si>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</si>
  <si>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</si>
  <si>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</si>
  <si>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</si>
  <si>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</si>
  <si>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</si>
  <si>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</si>
  <si>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</si>
  <si>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</si>
  <si>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</si>
  <si>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</si>
  <si>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</si>
  <si>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</si>
  <si>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</si>
  <si>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</si>
  <si>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</si>
  <si>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</si>
  <si>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</si>
  <si>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</si>
  <si>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</si>
  <si>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</si>
  <si>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</si>
  <si>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</si>
  <si>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</si>
  <si>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</si>
  <si>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</si>
  <si>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</si>
  <si>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</si>
  <si>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</si>
  <si>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</si>
  <si>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</si>
  <si>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</si>
  <si>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</si>
  <si>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</si>
  <si>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</si>
  <si>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</si>
  <si>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</si>
  <si>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</si>
  <si>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</si>
  <si>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</si>
  <si>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</si>
  <si>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</si>
  <si>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</si>
  <si>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</si>
  <si>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</si>
  <si>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</si>
  <si>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</si>
  <si>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</si>
  <si>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</si>
  <si>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</si>
  <si>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</si>
  <si>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</si>
  <si>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</si>
  <si>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</si>
  <si>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</si>
  <si>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</si>
  <si>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</si>
  <si>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</si>
  <si>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</si>
  <si>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</si>
  <si>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</si>
  <si>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</si>
  <si>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</si>
  <si>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</si>
  <si>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</si>
  <si>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</si>
  <si>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</si>
  <si>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</si>
  <si>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</si>
  <si>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</si>
  <si>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</si>
  <si>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</si>
  <si>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</si>
  <si>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</si>
  <si>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</si>
  <si>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</si>
  <si>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</si>
  <si>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</si>
  <si>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</si>
  <si>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</si>
  <si>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</si>
  <si>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</si>
  <si>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</si>
  <si>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</si>
  <si>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</si>
  <si>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</si>
  <si>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</si>
  <si>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</si>
  <si>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</si>
  <si>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</si>
  <si>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</si>
  <si>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</si>
  <si>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</si>
  <si>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</si>
  <si>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</si>
  <si>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</si>
  <si>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</si>
  <si>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</si>
  <si>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</si>
  <si>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</si>
  <si>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</si>
  <si>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</si>
  <si>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</si>
  <si>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</si>
  <si>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</si>
  <si>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</si>
  <si>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</si>
  <si>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</si>
  <si>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</si>
  <si>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</si>
  <si>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</si>
  <si>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</si>
  <si>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</si>
  <si>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</si>
  <si>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</si>
  <si>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</si>
  <si>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</si>
  <si>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</si>
  <si>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</si>
  <si>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</si>
  <si>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</si>
  <si>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</si>
  <si>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</si>
  <si>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</si>
  <si>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</si>
  <si>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</si>
  <si>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</si>
  <si>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</si>
  <si>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</si>
  <si>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</si>
  <si>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</si>
  <si>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</si>
  <si>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</si>
  <si>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</si>
  <si>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</si>
  <si>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</si>
  <si>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</si>
  <si>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</si>
  <si>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</si>
  <si>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</si>
  <si>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</si>
  <si>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</si>
  <si>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</si>
  <si>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</si>
  <si>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</si>
  <si>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</si>
  <si>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</si>
  <si>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</si>
  <si>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</si>
  <si>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</si>
  <si>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</si>
  <si>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</si>
  <si>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</si>
  <si>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</si>
  <si>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</si>
  <si>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</si>
  <si>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</si>
  <si>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</si>
  <si>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</si>
  <si>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</si>
  <si>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</si>
  <si>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</si>
  <si>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</si>
  <si>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</si>
  <si>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</si>
  <si>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</si>
  <si>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</si>
  <si>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</si>
  <si>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</si>
  <si>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</si>
  <si>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</si>
  <si>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</si>
  <si>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</si>
  <si>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</si>
  <si>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</si>
  <si>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</si>
  <si>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</si>
  <si>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</si>
  <si>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</si>
  <si>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</si>
  <si>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</si>
  <si>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</si>
  <si>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</si>
  <si>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</si>
  <si>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</si>
  <si>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</si>
  <si>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</si>
  <si>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</si>
  <si>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</si>
  <si>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</si>
  <si>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</si>
  <si>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</si>
  <si>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</si>
  <si>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</si>
  <si>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</si>
  <si>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</si>
  <si>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</si>
  <si>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</si>
  <si>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</si>
  <si>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</si>
  <si>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</si>
  <si>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</si>
  <si>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</si>
  <si>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</si>
  <si>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</si>
  <si>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</si>
  <si>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</si>
  <si>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</si>
  <si>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</si>
  <si>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</si>
  <si>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</si>
  <si>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</si>
  <si>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</si>
  <si>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</si>
  <si>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</si>
  <si>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</si>
  <si>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</si>
  <si>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</si>
  <si>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</si>
  <si>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</si>
  <si>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</si>
  <si>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</si>
  <si>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</si>
  <si>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</si>
  <si>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</si>
  <si>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</si>
  <si>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</si>
  <si>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</si>
  <si>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</si>
  <si>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</si>
  <si>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</si>
  <si>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</si>
  <si>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</si>
  <si>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</si>
  <si>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</si>
  <si>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</si>
  <si>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</si>
  <si>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</si>
  <si>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</si>
  <si>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</si>
  <si>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</si>
  <si>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</si>
  <si>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</si>
  <si>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</si>
  <si>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</si>
  <si>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</si>
  <si>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</si>
  <si>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</si>
  <si>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</si>
  <si>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</si>
  <si>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</si>
  <si>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</si>
  <si>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</si>
  <si>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</si>
  <si>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</si>
  <si>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</si>
  <si>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</si>
  <si>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</si>
  <si>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</si>
  <si>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</si>
  <si>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</si>
  <si>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</si>
  <si>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</si>
  <si>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</si>
  <si>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</si>
  <si>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</si>
  <si>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</si>
  <si>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</si>
  <si>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</si>
  <si>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</si>
  <si>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</si>
  <si>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</si>
  <si>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</si>
  <si>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</si>
  <si>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</si>
  <si>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</si>
  <si>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</si>
  <si>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</si>
  <si>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</si>
  <si>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</si>
  <si>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</si>
  <si>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</si>
  <si>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</si>
  <si>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</si>
  <si>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</si>
  <si>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</si>
  <si>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</si>
  <si>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</si>
  <si>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</si>
  <si>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</si>
  <si>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</si>
  <si>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</si>
  <si>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</si>
  <si>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</si>
  <si>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</si>
  <si>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</si>
  <si>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</si>
  <si>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</si>
  <si>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</si>
  <si>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</si>
  <si>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</si>
  <si>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</si>
  <si>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</si>
  <si>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</si>
  <si>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</si>
  <si>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</si>
  <si>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</si>
  <si>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</si>
  <si>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</si>
  <si>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</si>
  <si>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</si>
  <si>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</si>
  <si>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</si>
  <si>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</si>
  <si>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</si>
  <si>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</si>
  <si>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</si>
  <si>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</si>
  <si>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</si>
  <si>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</si>
  <si>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</si>
  <si>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</si>
  <si>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</si>
  <si>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</si>
  <si>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</si>
  <si>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</si>
  <si>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</si>
  <si>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</si>
  <si>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</si>
  <si>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</si>
  <si>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</si>
  <si>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</si>
  <si>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</si>
  <si>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</si>
  <si>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</si>
  <si>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</si>
  <si>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</si>
  <si>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</si>
  <si>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</si>
  <si>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</si>
  <si>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</si>
  <si>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</si>
  <si>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</si>
  <si>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</si>
  <si>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</si>
  <si>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</si>
  <si>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</si>
  <si>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</si>
  <si>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</si>
  <si>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</si>
  <si>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</si>
  <si>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</si>
  <si>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</si>
  <si>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</si>
  <si>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</si>
  <si>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</si>
  <si>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</si>
  <si>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</si>
  <si>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</si>
  <si>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</si>
  <si>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</si>
  <si>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</si>
  <si>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</si>
  <si>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</si>
  <si>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</si>
  <si>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</si>
  <si>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</si>
  <si>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</si>
  <si>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</si>
  <si>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</si>
  <si>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</si>
  <si>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</si>
  <si>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</si>
  <si>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</si>
  <si>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</si>
  <si>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</si>
  <si>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</si>
  <si>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</si>
  <si>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</si>
  <si>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</si>
  <si>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</si>
  <si>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</si>
  <si>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</si>
  <si>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</si>
  <si>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</si>
  <si>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</si>
  <si>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</si>
  <si>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</si>
  <si>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</si>
  <si>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</si>
  <si>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</si>
  <si>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</si>
  <si>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</si>
  <si>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</si>
  <si>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</si>
  <si>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</si>
  <si>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</si>
  <si>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</si>
  <si>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</si>
  <si>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</si>
  <si>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</si>
  <si>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</si>
  <si>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</si>
  <si>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</si>
  <si>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</si>
  <si>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</si>
  <si>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</si>
  <si>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</si>
  <si>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</si>
  <si>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</si>
  <si>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</si>
  <si>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</si>
  <si>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</si>
  <si>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</si>
  <si>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</si>
  <si>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</si>
  <si>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</si>
  <si>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</si>
  <si>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</si>
  <si>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</si>
  <si>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</si>
  <si>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</si>
  <si>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</si>
  <si>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</si>
  <si>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</si>
  <si>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</si>
  <si>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</si>
  <si>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</si>
  <si>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</si>
  <si>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</si>
  <si>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</si>
  <si>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</si>
  <si>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</si>
  <si>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</si>
  <si>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</si>
  <si>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</si>
  <si>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</si>
  <si>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</si>
  <si>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</si>
  <si>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</si>
  <si>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</si>
  <si>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</si>
  <si>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</si>
  <si>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</si>
  <si>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</si>
  <si>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</si>
  <si>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</si>
  <si>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</si>
  <si>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</si>
  <si>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</si>
  <si>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</si>
  <si>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</si>
  <si>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</si>
  <si>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</si>
  <si>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</si>
  <si>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</si>
  <si>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</si>
  <si>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</si>
  <si>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</si>
  <si>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</si>
  <si>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</si>
  <si>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</si>
  <si>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</si>
  <si>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</si>
  <si>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</si>
  <si>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</si>
  <si>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</si>
  <si>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</si>
  <si>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</si>
  <si>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</si>
  <si>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</si>
  <si>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</si>
  <si>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</si>
  <si>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</si>
  <si>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</si>
  <si>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</si>
  <si>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</si>
  <si>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</si>
  <si>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</si>
  <si>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</si>
  <si>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</si>
  <si>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</si>
  <si>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</si>
  <si>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</si>
  <si>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</si>
  <si>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</si>
  <si>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</si>
  <si>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</si>
  <si>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</si>
  <si>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</si>
  <si>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</si>
  <si>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</si>
  <si>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</si>
  <si>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</si>
  <si>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</si>
  <si>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</si>
  <si>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</si>
  <si>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</si>
  <si>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</si>
  <si>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</si>
  <si>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</si>
  <si>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</si>
  <si>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</si>
  <si>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</si>
  <si>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</si>
  <si>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</si>
  <si>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</si>
  <si>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</si>
  <si>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</si>
  <si>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</si>
  <si>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</si>
  <si>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</si>
  <si>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</si>
  <si>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</si>
  <si>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</si>
  <si>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</si>
  <si>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</si>
  <si>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</si>
  <si>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</si>
  <si>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</si>
  <si>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</si>
  <si>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</si>
  <si>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</si>
  <si>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</si>
  <si>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</si>
  <si>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</si>
  <si>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</si>
  <si>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</si>
  <si>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</si>
  <si>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</si>
  <si>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</si>
  <si>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</si>
  <si>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</si>
  <si>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</si>
  <si>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</si>
  <si>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</si>
  <si>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</si>
  <si>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</si>
  <si>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</si>
  <si>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</si>
  <si>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</si>
  <si>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</si>
  <si>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</si>
  <si>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</si>
  <si>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</si>
  <si>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</si>
  <si>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</si>
  <si>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</si>
  <si>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</si>
  <si>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</si>
  <si>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</si>
  <si>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</si>
  <si>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</si>
  <si>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</si>
  <si>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</si>
  <si>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</si>
  <si>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</si>
  <si>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</si>
  <si>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</si>
  <si>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</si>
  <si>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</si>
  <si>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</si>
  <si>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</si>
  <si>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</si>
  <si>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</si>
  <si>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</si>
  <si>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</si>
  <si>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</si>
  <si>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</si>
  <si>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</si>
  <si>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</si>
  <si>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</si>
  <si>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</si>
  <si>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</si>
  <si>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</si>
  <si>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</si>
  <si>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</si>
  <si>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</si>
  <si>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</si>
  <si>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</si>
  <si>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</si>
  <si>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</si>
  <si>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</si>
  <si>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</si>
  <si>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</si>
  <si>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</si>
  <si>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</si>
  <si>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</si>
  <si>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</si>
  <si>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</si>
  <si>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</si>
  <si>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</si>
  <si>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</si>
  <si>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</si>
  <si>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</si>
  <si>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</si>
  <si>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</si>
  <si>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</si>
  <si>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</si>
  <si>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</si>
  <si>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</si>
  <si>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</si>
  <si>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</si>
  <si>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</si>
  <si>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</si>
  <si>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</si>
  <si>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</si>
  <si>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</si>
  <si>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</si>
  <si>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</si>
  <si>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</si>
  <si>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</si>
  <si>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</si>
  <si>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</si>
  <si>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</si>
  <si>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</si>
  <si>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</si>
  <si>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</si>
  <si>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</si>
  <si>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</si>
  <si>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</si>
  <si>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</si>
  <si>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</si>
  <si>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</si>
  <si>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</si>
  <si>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</si>
  <si>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</si>
  <si>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</si>
  <si>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</si>
  <si>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</si>
  <si>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</si>
  <si>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</si>
  <si>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</si>
  <si>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</si>
  <si>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</si>
  <si>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</si>
  <si>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</si>
  <si>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</si>
  <si>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</si>
  <si>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</si>
  <si>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</si>
  <si>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</si>
  <si>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</si>
  <si>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</si>
  <si>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</si>
  <si>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</si>
  <si>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</si>
  <si>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</si>
  <si>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</si>
  <si>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</si>
  <si>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</si>
  <si>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</si>
  <si>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</si>
  <si>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</si>
  <si>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</si>
  <si>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</si>
  <si>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</si>
  <si>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</si>
  <si>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</si>
  <si>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</si>
  <si>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</si>
  <si>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</si>
  <si>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</si>
  <si>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</si>
  <si>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</si>
  <si>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</si>
  <si>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</si>
  <si>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</si>
  <si>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</si>
  <si>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</si>
  <si>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</si>
  <si>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</si>
  <si>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</si>
  <si>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</si>
  <si>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</si>
  <si>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</si>
  <si>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</si>
  <si>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</si>
  <si>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</si>
  <si>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</si>
  <si>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</si>
  <si>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</si>
  <si>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</si>
  <si>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</si>
  <si>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</si>
  <si>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</si>
  <si>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</si>
  <si>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</si>
  <si>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</si>
  <si>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</si>
  <si>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</si>
  <si>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</si>
  <si>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</si>
  <si>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</si>
  <si>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</si>
  <si>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</si>
  <si>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</si>
  <si>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</si>
  <si>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</si>
  <si>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</si>
  <si>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</si>
  <si>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</si>
  <si>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</si>
  <si>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</si>
  <si>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</si>
  <si>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</si>
  <si>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</si>
  <si>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</si>
  <si>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</si>
  <si>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</si>
  <si>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</si>
  <si>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</si>
  <si>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</si>
  <si>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</si>
  <si>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</si>
  <si>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</si>
  <si>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</si>
  <si>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</si>
  <si>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</si>
  <si>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</si>
  <si>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</si>
  <si>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</si>
  <si>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</si>
  <si>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</si>
  <si>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</si>
  <si>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</si>
  <si>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</si>
  <si>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</si>
  <si>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</si>
  <si>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</si>
  <si>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</si>
  <si>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</si>
  <si>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</si>
  <si>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</si>
  <si>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</si>
  <si>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</si>
  <si>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</si>
  <si>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</si>
  <si>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</si>
  <si>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</si>
  <si>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</si>
  <si>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</si>
  <si>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</si>
  <si>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</si>
  <si>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</si>
  <si>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</si>
  <si>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</si>
  <si>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</si>
  <si>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</si>
  <si>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</si>
  <si>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</si>
  <si>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</si>
  <si>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</si>
  <si>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</si>
  <si>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</si>
  <si>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</si>
  <si>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</si>
  <si>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</si>
  <si>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</si>
  <si>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</si>
  <si>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</si>
  <si>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</si>
  <si>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</si>
  <si>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</si>
  <si>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</si>
  <si>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</si>
  <si>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</si>
  <si>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</si>
  <si>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</si>
  <si>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</si>
  <si>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</si>
  <si>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</si>
  <si>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</si>
  <si>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</si>
  <si>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</si>
  <si>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</si>
  <si>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</si>
  <si>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</si>
  <si>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</si>
  <si>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</si>
  <si>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</si>
  <si>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</si>
  <si>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</si>
  <si>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</si>
  <si>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</si>
  <si>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</si>
  <si>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</si>
  <si>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</si>
  <si>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</si>
  <si>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</si>
  <si>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</si>
  <si>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</si>
  <si>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</si>
  <si>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</si>
  <si>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</si>
  <si>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</si>
  <si>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</si>
  <si>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</si>
  <si>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</si>
  <si>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</si>
  <si>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</si>
  <si>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</si>
  <si>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</si>
  <si>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</si>
  <si>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</si>
  <si>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</si>
  <si>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</si>
  <si>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</si>
  <si>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</si>
  <si>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</si>
  <si>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</si>
  <si>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</si>
  <si>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</si>
  <si>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</si>
  <si>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</si>
  <si>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</si>
  <si>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</si>
  <si>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</si>
  <si>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</si>
  <si>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</si>
  <si>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</si>
  <si>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</si>
  <si>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</si>
  <si>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</si>
  <si>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</si>
  <si>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</si>
  <si>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</si>
  <si>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</si>
  <si>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</si>
  <si>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</si>
  <si>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</si>
  <si>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</si>
  <si>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</si>
  <si>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</si>
  <si>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</si>
  <si>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</si>
  <si>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</si>
  <si>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</si>
  <si>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</si>
  <si>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</si>
  <si>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</si>
  <si>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</si>
  <si>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</si>
  <si>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</si>
  <si>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</si>
  <si>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</si>
  <si>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</si>
  <si>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</si>
  <si>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</si>
  <si>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</si>
  <si>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</si>
  <si>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</si>
  <si>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</si>
  <si>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</si>
  <si>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</si>
  <si>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</si>
  <si>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</si>
  <si>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</si>
  <si>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</si>
  <si>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</si>
  <si>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</si>
  <si>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</si>
  <si>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</si>
  <si>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</si>
  <si>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</si>
  <si>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</si>
  <si>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</si>
  <si>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</si>
  <si>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</si>
  <si>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</si>
  <si>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</si>
  <si>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</si>
  <si>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</si>
  <si>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</si>
  <si>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</si>
  <si>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</si>
  <si>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</si>
  <si>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</si>
  <si>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</si>
  <si>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</si>
  <si>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</si>
  <si>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</si>
  <si>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</si>
  <si>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</si>
  <si>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</si>
  <si>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</si>
  <si>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</si>
  <si>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</si>
  <si>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</si>
  <si>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</si>
  <si>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</si>
  <si>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</si>
  <si>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</si>
  <si>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</si>
  <si>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</si>
  <si>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</si>
  <si>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</si>
  <si>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</si>
  <si>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</si>
  <si>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</si>
  <si>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</si>
  <si>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</si>
  <si>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</si>
  <si>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</si>
  <si>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</si>
  <si>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</si>
  <si>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</si>
  <si>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</si>
  <si>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</si>
  <si>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</si>
  <si>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</si>
  <si>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</si>
  <si>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</si>
  <si>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</si>
  <si>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</si>
  <si>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</si>
  <si>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</si>
  <si>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</si>
  <si>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</si>
  <si>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</si>
  <si>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</si>
  <si>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</si>
  <si>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</si>
  <si>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</si>
  <si>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</si>
  <si>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</si>
  <si>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</si>
  <si>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</si>
  <si>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</si>
  <si>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</si>
  <si>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</si>
  <si>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</si>
  <si>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</si>
  <si>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</si>
  <si>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</si>
  <si>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</si>
  <si>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</si>
  <si>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</si>
  <si>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</si>
  <si>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</si>
  <si>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</si>
  <si>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</si>
  <si>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</si>
  <si>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</si>
  <si>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</si>
  <si>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</si>
  <si>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</si>
  <si>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</si>
  <si>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</si>
  <si>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</si>
  <si>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</si>
  <si>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</si>
  <si>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</si>
  <si>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</si>
  <si>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</si>
  <si>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</si>
  <si>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</si>
  <si>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</si>
  <si>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</si>
  <si>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</si>
  <si>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</si>
  <si>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</si>
  <si>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</si>
  <si>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</si>
  <si>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</si>
  <si>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</si>
  <si>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</si>
  <si>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</si>
  <si>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</si>
  <si>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</si>
  <si>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</si>
  <si>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</si>
  <si>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</si>
  <si>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</si>
  <si>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</si>
  <si>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</si>
  <si>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</si>
  <si>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</si>
  <si>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</si>
  <si>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</si>
  <si>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</si>
  <si>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</si>
  <si>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</si>
  <si>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</si>
  <si>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</si>
  <si>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</si>
  <si>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</si>
  <si>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</si>
  <si>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</si>
  <si>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</si>
  <si>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</si>
  <si>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</si>
  <si>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</si>
  <si>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</si>
  <si>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</si>
  <si>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</si>
  <si>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</si>
  <si>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</si>
  <si>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</si>
  <si>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</si>
  <si>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</si>
  <si>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</si>
  <si>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</si>
  <si>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</si>
  <si>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</si>
  <si>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</si>
  <si>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</si>
  <si>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</si>
  <si>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</si>
  <si>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</si>
  <si>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</si>
  <si>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</si>
  <si>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</si>
  <si>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</si>
  <si>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</si>
  <si>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</si>
  <si>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</si>
  <si>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</si>
  <si>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</si>
  <si>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</si>
  <si>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</si>
  <si>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</si>
  <si>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</si>
  <si>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</si>
  <si>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</si>
  <si>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</si>
  <si>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</si>
  <si>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</si>
  <si>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</si>
  <si>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</si>
  <si>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</si>
  <si>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</si>
  <si>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</si>
  <si>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</si>
  <si>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</si>
  <si>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</si>
  <si>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</si>
  <si>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</si>
  <si>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</si>
  <si>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</si>
  <si>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</si>
  <si>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</si>
  <si>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</si>
  <si>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</si>
  <si>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</si>
  <si>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</si>
  <si>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</si>
  <si>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</si>
  <si>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</si>
  <si>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</si>
  <si>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</si>
  <si>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</si>
  <si>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</si>
  <si>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</si>
  <si>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</si>
  <si>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</si>
  <si>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</si>
  <si>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</si>
  <si>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</si>
  <si>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</si>
  <si>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</si>
  <si>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</si>
  <si>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</si>
  <si>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</si>
  <si>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</si>
  <si>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</si>
  <si>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</si>
  <si>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</si>
  <si>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</si>
  <si>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</si>
  <si>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</si>
  <si>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</si>
  <si>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</si>
  <si>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</si>
  <si>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</si>
  <si>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</si>
  <si>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</si>
  <si>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</si>
  <si>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</si>
  <si>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</si>
  <si>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</si>
  <si>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</si>
  <si>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</si>
  <si>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</si>
  <si>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</si>
  <si>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</si>
  <si>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</si>
  <si>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</si>
  <si>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</si>
  <si>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</si>
  <si>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</si>
  <si>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</si>
  <si>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</si>
  <si>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</si>
  <si>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</si>
  <si>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</si>
  <si>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</si>
  <si>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</si>
  <si>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</si>
  <si>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</si>
  <si>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</si>
  <si>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</si>
  <si>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</si>
  <si>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</si>
  <si>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</si>
  <si>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</si>
  <si>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</si>
  <si>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</si>
  <si>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</si>
  <si>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</si>
  <si>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</si>
  <si>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</si>
  <si>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</si>
  <si>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</si>
  <si>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</si>
  <si>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</si>
  <si>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</si>
  <si>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</si>
  <si>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</si>
  <si>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</si>
  <si>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</si>
  <si>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</si>
  <si>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</si>
  <si>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</si>
  <si>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</si>
  <si>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</si>
  <si>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</si>
  <si>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</si>
  <si>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</si>
  <si>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</si>
  <si>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</si>
  <si>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</si>
  <si>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</si>
  <si>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</si>
  <si>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</si>
  <si>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</si>
  <si>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</si>
  <si>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</si>
  <si>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</si>
  <si>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</si>
  <si>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</si>
  <si>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</si>
  <si>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</si>
  <si>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</si>
  <si>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</si>
  <si>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</si>
  <si>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</si>
  <si>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</si>
  <si>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</si>
  <si>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</si>
  <si>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</si>
  <si>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</si>
  <si>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</si>
  <si>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</si>
  <si>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</si>
  <si>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</si>
  <si>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</si>
  <si>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</si>
  <si>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</si>
  <si>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</si>
  <si>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</si>
  <si>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</si>
  <si>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</si>
  <si>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</si>
  <si>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</si>
  <si>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</si>
  <si>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</si>
  <si>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</si>
  <si>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</si>
  <si>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</si>
  <si>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</si>
  <si>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</si>
  <si>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</si>
  <si>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</si>
  <si>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</si>
  <si>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</si>
  <si>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</si>
  <si>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</si>
  <si>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</si>
  <si>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</si>
  <si>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</si>
  <si>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</si>
  <si>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</si>
  <si>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</si>
  <si>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</si>
  <si>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</si>
  <si>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</si>
  <si>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</si>
  <si>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</si>
  <si>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</si>
  <si>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</si>
  <si>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</si>
  <si>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</si>
  <si>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</si>
  <si>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</si>
  <si>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</si>
  <si>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</si>
  <si>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</si>
  <si>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</si>
  <si>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</si>
  <si>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</si>
  <si>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</si>
  <si>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</si>
  <si>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</si>
  <si>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</si>
  <si>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</si>
  <si>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</si>
  <si>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</si>
  <si>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</si>
  <si>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</si>
  <si>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</si>
  <si>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</si>
  <si>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</si>
  <si>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</si>
  <si>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</si>
  <si>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</si>
  <si>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</si>
  <si>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</si>
  <si>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</si>
  <si>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</si>
  <si>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</si>
  <si>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</si>
  <si>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</si>
  <si>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</si>
  <si>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</si>
  <si>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</si>
  <si>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</si>
  <si>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</si>
  <si>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</si>
  <si>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</si>
  <si>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</si>
  <si>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</si>
  <si>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</si>
  <si>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</si>
  <si>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</si>
  <si>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</si>
  <si>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</si>
  <si>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</si>
  <si>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</si>
  <si>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</si>
  <si>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</si>
  <si>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</si>
  <si>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</si>
  <si>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</si>
  <si>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</si>
  <si>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</si>
  <si>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</si>
  <si>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</si>
  <si>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</si>
  <si>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</si>
  <si>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</si>
  <si>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</si>
  <si>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</si>
  <si>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</si>
  <si>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</si>
  <si>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</si>
  <si>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</si>
  <si>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</si>
  <si>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</si>
  <si>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</si>
  <si>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</si>
  <si>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</si>
  <si>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</si>
  <si>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</si>
  <si>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</si>
  <si>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</si>
  <si>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</si>
  <si>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</si>
  <si>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</si>
  <si>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</si>
  <si>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</si>
  <si>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</si>
  <si>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</si>
  <si>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</si>
  <si>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</si>
  <si>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</si>
  <si>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</si>
  <si>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</si>
  <si>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</si>
  <si>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</si>
  <si>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</si>
  <si>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</si>
  <si>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</si>
  <si>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</si>
  <si>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</si>
  <si>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</si>
  <si>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</si>
  <si>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</si>
  <si>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</si>
  <si>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</si>
  <si>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</si>
  <si>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</si>
  <si>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</si>
  <si>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</si>
  <si>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</si>
  <si>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</si>
  <si>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</si>
  <si>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</si>
  <si>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</si>
  <si>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</si>
  <si>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</si>
  <si>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</si>
  <si>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</si>
  <si>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</si>
  <si>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</si>
  <si>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</si>
  <si>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</si>
  <si>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</si>
  <si>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</si>
  <si>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</si>
  <si>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</si>
  <si>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</si>
  <si>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</si>
  <si>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</si>
  <si>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</si>
  <si>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</si>
  <si>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</si>
  <si>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</si>
  <si>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</si>
  <si>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</si>
  <si>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</si>
  <si>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</si>
  <si>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</si>
  <si>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</si>
  <si>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</si>
  <si>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</si>
  <si>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</si>
  <si>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</si>
  <si>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</si>
  <si>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</si>
  <si>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</si>
  <si>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</si>
  <si>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</si>
  <si>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</si>
  <si>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</si>
  <si>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</si>
  <si>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</si>
  <si>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</si>
  <si>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</si>
  <si>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</si>
  <si>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</si>
  <si>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</si>
  <si>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</si>
  <si>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</si>
  <si>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</si>
  <si>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</si>
  <si>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</si>
  <si>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</si>
  <si>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</si>
  <si>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</si>
  <si>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</si>
  <si>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</si>
  <si>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</si>
  <si>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</si>
  <si>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</si>
  <si>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</si>
  <si>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</si>
  <si>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</si>
  <si>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</si>
  <si>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</si>
  <si>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</si>
  <si>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</si>
  <si>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</si>
  <si>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</si>
  <si>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</si>
  <si>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</si>
  <si>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</si>
  <si>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</si>
  <si>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</si>
  <si>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</si>
  <si>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</si>
  <si>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</si>
  <si>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</si>
  <si>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</si>
  <si>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</si>
  <si>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</si>
  <si>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</si>
  <si>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</si>
  <si>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</si>
  <si>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</si>
  <si>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</si>
  <si>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</si>
  <si>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</si>
  <si>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</si>
  <si>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</si>
  <si>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</si>
  <si>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</si>
  <si>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</si>
  <si>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</si>
  <si>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</si>
  <si>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</si>
  <si>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</si>
  <si>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</si>
  <si>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</si>
  <si>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</si>
  <si>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</si>
  <si>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</si>
  <si>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</si>
  <si>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</si>
  <si>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</si>
  <si>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</si>
  <si>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</si>
  <si>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</si>
  <si>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</si>
  <si>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</si>
  <si>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</si>
  <si>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</si>
  <si>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</si>
  <si>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</si>
  <si>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</si>
  <si>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</si>
  <si>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</si>
  <si>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</si>
  <si>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</si>
  <si>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</si>
  <si>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</si>
  <si>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</si>
  <si>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</si>
  <si>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</si>
  <si>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</si>
  <si>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</si>
  <si>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</si>
  <si>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</si>
  <si>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</si>
  <si>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</si>
  <si>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</si>
  <si>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</si>
  <si>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</si>
  <si>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</si>
  <si>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</si>
  <si>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</si>
  <si>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</si>
  <si>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</si>
  <si>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</si>
  <si>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</si>
  <si>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</si>
  <si>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</si>
  <si>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</si>
  <si>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</si>
  <si>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</si>
  <si>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</si>
  <si>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</si>
  <si>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</si>
  <si>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</si>
  <si>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</si>
  <si>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</si>
  <si>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</si>
  <si>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</si>
  <si>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</si>
  <si>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</si>
  <si>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</si>
  <si>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</si>
  <si>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</si>
  <si>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</si>
  <si>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</si>
  <si>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</si>
  <si>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</si>
  <si>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</si>
  <si>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</si>
  <si>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</si>
  <si>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</si>
  <si>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</si>
  <si>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</si>
  <si>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</si>
  <si>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</si>
  <si>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</si>
  <si>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</si>
  <si>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</si>
  <si>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</si>
  <si>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</si>
  <si>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</si>
  <si>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</si>
  <si>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</si>
  <si>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</si>
  <si>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</si>
  <si>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</si>
  <si>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</si>
  <si>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</si>
  <si>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</si>
  <si>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</si>
  <si>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</si>
  <si>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</si>
  <si>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</si>
  <si>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</si>
  <si>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</si>
  <si>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</si>
  <si>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</si>
  <si>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</si>
  <si>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</si>
  <si>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</si>
  <si>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</si>
  <si>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</si>
  <si>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</si>
  <si>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</si>
  <si>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</si>
  <si>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</si>
  <si>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</si>
  <si>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</si>
  <si>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</si>
  <si>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</si>
  <si>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</si>
  <si>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</si>
  <si>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</si>
  <si>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</si>
  <si>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</si>
  <si>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</si>
  <si>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</si>
  <si>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</si>
  <si>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</si>
  <si>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</si>
  <si>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</si>
  <si>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</si>
  <si>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</si>
  <si>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</si>
  <si>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</si>
  <si>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</si>
  <si>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</si>
  <si>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</si>
  <si>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</si>
  <si>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</si>
  <si>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</si>
  <si>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</si>
  <si>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</si>
  <si>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</si>
  <si>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</si>
  <si>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</si>
  <si>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</si>
  <si>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</si>
  <si>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</si>
  <si>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</si>
  <si>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</si>
  <si>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</si>
  <si>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</si>
  <si>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</si>
  <si>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</si>
  <si>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</si>
  <si>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</si>
  <si>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</si>
  <si>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</si>
  <si>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</si>
  <si>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</si>
  <si>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</si>
  <si>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</si>
  <si>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</si>
  <si>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</si>
  <si>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</si>
  <si>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</si>
  <si>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</si>
  <si>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</si>
  <si>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</si>
  <si>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</si>
  <si>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</si>
  <si>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</si>
  <si>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</si>
  <si>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</si>
  <si>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</si>
  <si>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</si>
  <si>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</si>
  <si>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</si>
  <si>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</si>
  <si>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</si>
  <si>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</si>
  <si>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</si>
  <si>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</si>
  <si>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</si>
  <si>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</si>
  <si>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</si>
  <si>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</si>
  <si>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</si>
  <si>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</si>
  <si>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</si>
  <si>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</si>
  <si>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</si>
  <si>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</si>
  <si>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</si>
  <si>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</si>
  <si>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</si>
  <si>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</si>
  <si>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</si>
  <si>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</si>
  <si>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</si>
  <si>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</si>
  <si>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</si>
  <si>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</si>
  <si>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</si>
  <si>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</si>
  <si>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</si>
  <si>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</si>
  <si>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</si>
  <si>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</si>
  <si>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</si>
  <si>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</si>
  <si>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</si>
  <si>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</si>
  <si>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</si>
  <si>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</si>
  <si>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</si>
  <si>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</si>
  <si>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</si>
  <si>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</si>
  <si>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</si>
  <si>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</si>
  <si>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</si>
  <si>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</si>
  <si>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</si>
  <si>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</si>
  <si>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</si>
  <si>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</si>
  <si>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</si>
  <si>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</si>
  <si>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</si>
  <si>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</si>
  <si>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</si>
  <si>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</si>
  <si>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</si>
  <si>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</si>
  <si>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</si>
  <si>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</si>
  <si>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</si>
  <si>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</si>
  <si>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</si>
  <si>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</si>
  <si>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</si>
  <si>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</si>
  <si>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</si>
  <si>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</si>
  <si>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</si>
  <si>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</si>
  <si>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</si>
  <si>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</si>
  <si>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</si>
  <si>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</si>
  <si>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</si>
  <si>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</si>
  <si>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</si>
  <si>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</si>
  <si>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</si>
  <si>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</si>
  <si>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</si>
  <si>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</si>
  <si>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</si>
  <si>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</si>
  <si>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</si>
  <si>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</si>
  <si>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</si>
  <si>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</si>
  <si>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</si>
  <si>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</si>
  <si>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</si>
  <si>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</si>
  <si>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</si>
  <si>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</si>
  <si>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</si>
  <si>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</si>
  <si>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</si>
  <si>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</si>
  <si>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</si>
  <si>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</si>
  <si>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</si>
  <si>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</si>
  <si>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</si>
  <si>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</si>
  <si>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</si>
  <si>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</si>
  <si>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</si>
  <si>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</si>
  <si>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</si>
  <si>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</si>
  <si>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</si>
  <si>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</si>
  <si>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</si>
  <si>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</si>
  <si>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</si>
  <si>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</si>
  <si>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</si>
  <si>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</si>
  <si>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</si>
  <si>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</si>
  <si>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</si>
  <si>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</si>
  <si>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</si>
  <si>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</si>
  <si>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</si>
  <si>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</si>
  <si>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</si>
  <si>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</si>
  <si>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</si>
  <si>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</si>
  <si>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</si>
  <si>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</si>
  <si>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</si>
  <si>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</si>
  <si>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</si>
  <si>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</si>
  <si>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</si>
  <si>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</si>
  <si>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</si>
  <si>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</si>
  <si>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</si>
  <si>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</si>
  <si>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</si>
  <si>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</si>
  <si>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</si>
  <si>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</si>
  <si>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</si>
  <si>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</si>
  <si>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</si>
  <si>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</si>
  <si>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</si>
  <si>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</si>
  <si>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</si>
  <si>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</si>
  <si>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</si>
  <si>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</si>
  <si>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</si>
  <si>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</si>
  <si>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</si>
  <si>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</si>
  <si>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</si>
  <si>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</si>
  <si>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</si>
  <si>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</si>
  <si>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</si>
  <si>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</si>
  <si>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</si>
  <si>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</si>
  <si>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</si>
  <si>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</si>
  <si>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</si>
  <si>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</si>
  <si>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</si>
  <si>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</si>
  <si>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</si>
  <si>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</si>
  <si>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</si>
  <si>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</si>
  <si>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</si>
  <si>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</si>
  <si>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</si>
  <si>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</si>
  <si>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</si>
  <si>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</si>
  <si>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</si>
  <si>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</si>
  <si>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</si>
  <si>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</si>
  <si>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</si>
  <si>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</si>
  <si>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</si>
  <si>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</si>
  <si>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</si>
  <si>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</si>
  <si>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</si>
  <si>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</si>
  <si>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</si>
  <si>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</si>
  <si>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</si>
  <si>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</si>
  <si>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</si>
  <si>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</si>
  <si>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</si>
  <si>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</si>
  <si>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</si>
  <si>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</si>
  <si>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</si>
  <si>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</si>
  <si>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</si>
  <si>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</si>
  <si>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</si>
  <si>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</si>
  <si>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</si>
  <si>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</si>
  <si>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</si>
  <si>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</si>
  <si>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</si>
  <si>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</si>
  <si>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</si>
  <si>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</si>
  <si>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</si>
  <si>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</si>
  <si>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</si>
  <si>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</si>
  <si>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</si>
  <si>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</si>
  <si>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</si>
  <si>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</si>
  <si>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</si>
  <si>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</si>
  <si>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</si>
  <si>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</si>
  <si>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</si>
  <si>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</si>
  <si>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</si>
  <si>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</si>
  <si>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</si>
  <si>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</si>
  <si>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</si>
  <si>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</si>
  <si>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</si>
  <si>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</si>
  <si>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</si>
  <si>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</si>
  <si>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</si>
  <si>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</si>
  <si>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</si>
  <si>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</si>
  <si>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</si>
  <si>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</si>
  <si>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</si>
  <si>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</si>
  <si>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</si>
  <si>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</si>
  <si>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</si>
  <si>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</si>
  <si>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</si>
  <si>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</si>
  <si>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</si>
  <si>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</si>
  <si>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</si>
  <si>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</si>
  <si>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</si>
  <si>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</si>
  <si>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</si>
  <si>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</si>
  <si>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</si>
  <si>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</si>
  <si>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</si>
  <si>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</si>
  <si>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</si>
  <si>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</si>
  <si>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</si>
  <si>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</si>
  <si>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</si>
  <si>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</si>
  <si>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</si>
  <si>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</si>
  <si>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</si>
  <si>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</si>
  <si>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</si>
  <si>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</si>
  <si>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</si>
  <si>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</si>
  <si>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</si>
  <si>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</si>
  <si>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</si>
  <si>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</si>
  <si>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</si>
  <si>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</si>
  <si>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</si>
  <si>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</si>
  <si>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</si>
  <si>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</si>
  <si>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</si>
  <si>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</si>
  <si>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</si>
  <si>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</si>
  <si>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</si>
  <si>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</si>
  <si>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</si>
  <si>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</si>
  <si>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</si>
  <si>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</si>
  <si>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</si>
  <si>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</si>
  <si>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</si>
  <si>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</si>
  <si>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</si>
  <si>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</si>
  <si>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</si>
  <si>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</si>
  <si>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</si>
  <si>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</si>
  <si>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</si>
  <si>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</si>
  <si>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</si>
  <si>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</si>
  <si>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</si>
  <si>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</si>
  <si>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</si>
  <si>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</si>
  <si>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</si>
  <si>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</si>
  <si>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</si>
  <si>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</si>
  <si>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</si>
  <si>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</si>
  <si>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</si>
  <si>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</si>
  <si>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</si>
  <si>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</si>
  <si>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</si>
  <si>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</si>
  <si>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</si>
  <si>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</si>
  <si>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</si>
  <si>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</si>
  <si>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</si>
  <si>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</si>
  <si>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</si>
  <si>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</si>
  <si>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</si>
  <si>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</si>
  <si>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</si>
  <si>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</si>
  <si>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</si>
  <si>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</si>
  <si>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</si>
  <si>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</si>
  <si>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</si>
  <si>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</si>
  <si>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</si>
  <si>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</si>
  <si>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</si>
  <si>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</si>
  <si>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</si>
  <si>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</si>
  <si>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</si>
  <si>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</si>
  <si>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</si>
  <si>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</si>
  <si>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</si>
  <si>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</si>
  <si>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</si>
  <si>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</si>
  <si>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</si>
  <si>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</si>
  <si>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</si>
  <si>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</si>
  <si>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</si>
  <si>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</si>
  <si>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</si>
  <si>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</si>
  <si>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</si>
  <si>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</si>
  <si>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</si>
  <si>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</si>
  <si>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</si>
  <si>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</si>
  <si>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</si>
  <si>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</si>
  <si>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</si>
  <si>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</si>
  <si>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</si>
  <si>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</si>
  <si>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</si>
  <si>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</si>
  <si>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</si>
  <si>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</si>
  <si>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</si>
  <si>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</si>
  <si>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</si>
  <si>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</si>
  <si>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</si>
  <si>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</si>
  <si>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</si>
  <si>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</si>
  <si>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</si>
  <si>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</si>
  <si>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</si>
  <si>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</si>
  <si>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</si>
  <si>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</si>
  <si>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</si>
  <si>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</si>
  <si>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</si>
  <si>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</si>
  <si>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</si>
  <si>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</si>
  <si>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</si>
  <si>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</si>
  <si>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</si>
  <si>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</si>
  <si>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</si>
  <si>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</si>
  <si>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</si>
  <si>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</si>
  <si>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</si>
  <si>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</si>
  <si>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</si>
  <si>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</si>
  <si>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</si>
  <si>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</si>
  <si>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</si>
  <si>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</si>
  <si>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</si>
  <si>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</si>
  <si>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</si>
  <si>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</si>
  <si>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</si>
  <si>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</si>
  <si>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</si>
  <si>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</si>
  <si>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</si>
  <si>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</si>
  <si>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</si>
  <si>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</si>
  <si>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</si>
  <si>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</si>
  <si>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</si>
  <si>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</si>
  <si>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</si>
  <si>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</si>
  <si>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</si>
  <si>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</si>
  <si>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</si>
  <si>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</si>
  <si>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</si>
  <si>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</si>
  <si>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</si>
  <si>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</si>
  <si>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</si>
  <si>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</si>
  <si>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</si>
  <si>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</si>
  <si>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</si>
  <si>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</si>
  <si>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</si>
  <si>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</si>
  <si>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</si>
  <si>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</si>
  <si>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</si>
  <si>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</si>
  <si>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</si>
  <si>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</si>
  <si>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</si>
  <si>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</si>
  <si>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</si>
  <si>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</si>
  <si>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</si>
  <si>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</si>
  <si>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</si>
  <si>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</si>
  <si>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</si>
  <si>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</si>
  <si>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</si>
  <si>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</si>
  <si>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</si>
  <si>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</si>
  <si>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</si>
  <si>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</si>
  <si>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</si>
  <si>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</si>
  <si>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</si>
  <si>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</si>
  <si>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</si>
  <si>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</si>
  <si>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</si>
  <si>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</si>
  <si>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</si>
  <si>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</si>
  <si>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</si>
  <si>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</si>
  <si>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</si>
  <si>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</si>
  <si>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</si>
  <si>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</si>
  <si>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</si>
  <si>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</si>
  <si>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</si>
  <si>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</si>
  <si>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</si>
  <si>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</si>
  <si>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</si>
  <si>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</si>
  <si>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</si>
  <si>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</si>
  <si>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</si>
  <si>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</si>
  <si>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</si>
  <si>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</si>
  <si>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</si>
  <si>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</si>
  <si>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</si>
  <si>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</si>
  <si>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</si>
  <si>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</si>
  <si>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</si>
  <si>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</si>
  <si>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</si>
  <si>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</si>
  <si>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</si>
  <si>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</si>
  <si>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</si>
  <si>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</si>
  <si>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</si>
  <si>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</si>
  <si>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</si>
  <si>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</si>
  <si>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</si>
  <si>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</si>
  <si>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</si>
  <si>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</si>
  <si>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</si>
  <si>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</si>
  <si>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</si>
  <si>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</si>
  <si>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</si>
  <si>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</si>
  <si>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</si>
  <si>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</si>
  <si>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</si>
  <si>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</si>
  <si>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</si>
  <si>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</si>
  <si>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</si>
  <si>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</si>
  <si>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</si>
  <si>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</si>
  <si>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</si>
  <si>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</si>
  <si>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</si>
  <si>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</si>
  <si>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</si>
  <si>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</si>
  <si>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</si>
  <si>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</si>
  <si>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</si>
  <si>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</si>
  <si>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</si>
  <si>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</si>
  <si>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</si>
  <si>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</si>
  <si>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</si>
  <si>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</si>
  <si>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</si>
  <si>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</si>
  <si>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</si>
  <si>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</si>
  <si>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</si>
  <si>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</si>
  <si>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</si>
  <si>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</si>
  <si>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</si>
  <si>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</si>
  <si>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</si>
  <si>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</si>
  <si>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</si>
  <si>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</si>
  <si>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</si>
  <si>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</si>
  <si>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</si>
  <si>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</si>
  <si>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</si>
  <si>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</si>
  <si>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</si>
  <si>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</si>
  <si>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</si>
  <si>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</si>
  <si>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</si>
  <si>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</si>
  <si>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</si>
  <si>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</si>
  <si>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</si>
  <si>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</si>
  <si>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</si>
  <si>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</si>
  <si>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</si>
  <si>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</si>
  <si>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</si>
  <si>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</si>
  <si>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</si>
  <si>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</si>
  <si>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</si>
  <si>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</si>
  <si>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</si>
  <si>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</si>
  <si>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</si>
  <si>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</si>
  <si>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</si>
  <si>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</si>
  <si>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</si>
  <si>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</si>
  <si>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</si>
  <si>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</si>
  <si>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</si>
  <si>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</si>
  <si>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</si>
  <si>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</si>
  <si>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</si>
  <si>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</si>
  <si>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</si>
  <si>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</si>
  <si>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</si>
  <si>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</si>
  <si>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</si>
  <si>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</si>
  <si>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</si>
  <si>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</si>
  <si>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</si>
  <si>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</si>
  <si>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</si>
  <si>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</si>
  <si>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</si>
  <si>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</si>
  <si>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</si>
  <si>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</si>
  <si>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</si>
  <si>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</si>
  <si>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</si>
  <si>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</si>
  <si>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</si>
  <si>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</si>
  <si>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</si>
  <si>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</si>
  <si>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</si>
  <si>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</si>
  <si>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</si>
  <si>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</si>
  <si>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</si>
  <si>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</si>
  <si>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</si>
  <si>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</si>
  <si>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</si>
  <si>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</si>
  <si>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</si>
  <si>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</si>
  <si>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</si>
  <si>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</si>
  <si>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</si>
  <si>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</si>
  <si>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</si>
  <si>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</si>
  <si>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</si>
  <si>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</si>
  <si>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</si>
  <si>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</si>
  <si>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</si>
  <si>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</si>
  <si>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</si>
  <si>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</si>
  <si>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</si>
  <si>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</si>
  <si>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</si>
  <si>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</si>
  <si>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</si>
  <si>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</si>
  <si>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</si>
  <si>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</si>
  <si>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</si>
  <si>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</si>
  <si>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</si>
  <si>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</si>
  <si>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</si>
  <si>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</si>
  <si>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</si>
  <si>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</si>
  <si>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</si>
  <si>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</si>
  <si>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</si>
  <si>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</si>
  <si>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</si>
  <si>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</si>
  <si>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</si>
  <si>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</si>
  <si>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</si>
  <si>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</si>
  <si>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</si>
  <si>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</si>
  <si>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</si>
  <si>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</si>
  <si>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</si>
  <si>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</si>
  <si>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</si>
  <si>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</si>
  <si>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</si>
  <si>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</si>
  <si>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</si>
  <si>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</si>
  <si>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</si>
  <si>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</si>
  <si>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</si>
  <si>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</si>
  <si>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</si>
  <si>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</si>
  <si>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</si>
  <si>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</si>
  <si>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</si>
  <si>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</si>
  <si>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</si>
  <si>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</si>
  <si>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</si>
  <si>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</si>
  <si>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</si>
  <si>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</si>
  <si>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</si>
  <si>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</si>
  <si>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</si>
  <si>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</si>
  <si>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</si>
  <si>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</si>
  <si>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</si>
  <si>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</si>
  <si>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</si>
  <si>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</si>
  <si>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</si>
  <si>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</si>
  <si>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</si>
  <si>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</si>
  <si>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</si>
  <si>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</si>
  <si>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</si>
  <si>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</si>
  <si>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</si>
  <si>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</si>
  <si>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</si>
  <si>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</si>
  <si>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</si>
  <si>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</si>
  <si>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</si>
  <si>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</si>
  <si>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</si>
  <si>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</si>
  <si>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</si>
  <si>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</si>
  <si>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</si>
  <si>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</si>
  <si>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</si>
  <si>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</si>
  <si>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</si>
  <si>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</si>
  <si>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</si>
  <si>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</si>
  <si>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</si>
  <si>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</si>
  <si>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</si>
  <si>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</si>
  <si>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</si>
  <si>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</si>
  <si>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</si>
  <si>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</si>
  <si>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</si>
  <si>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</si>
  <si>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</si>
  <si>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</si>
  <si>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</si>
  <si>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</si>
  <si>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</si>
  <si>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</si>
  <si>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</si>
  <si>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</si>
  <si>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</si>
  <si>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</si>
  <si>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</si>
  <si>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</si>
  <si>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</si>
  <si>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</si>
  <si>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</si>
  <si>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</si>
  <si>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</si>
  <si>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</si>
  <si>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</si>
  <si>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</si>
  <si>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</si>
  <si>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</si>
  <si>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</si>
  <si>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</si>
  <si>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</si>
  <si>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</si>
  <si>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</si>
  <si>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</si>
  <si>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</si>
  <si>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</si>
  <si>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</si>
  <si>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</si>
  <si>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</si>
  <si>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</si>
  <si>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</si>
  <si>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</si>
  <si>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</si>
  <si>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</si>
  <si>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</si>
  <si>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</si>
  <si>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</si>
  <si>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</si>
  <si>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</si>
  <si>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</si>
  <si>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</si>
  <si>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</si>
  <si>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</si>
  <si>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</si>
  <si>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</si>
  <si>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</si>
  <si>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</si>
  <si>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</si>
  <si>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</si>
  <si>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</si>
  <si>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</si>
  <si>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</si>
  <si>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</si>
  <si>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</si>
  <si>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</si>
  <si>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</si>
  <si>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</si>
  <si>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</si>
  <si>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</si>
  <si>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</si>
  <si>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</si>
  <si>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</si>
  <si>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</si>
  <si>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</si>
  <si>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</si>
  <si>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</si>
  <si>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</si>
  <si>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</si>
  <si>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</si>
  <si>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</si>
  <si>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</si>
  <si>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</si>
  <si>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</si>
  <si>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</si>
  <si>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</si>
  <si>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</si>
  <si>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</si>
  <si>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</si>
  <si>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</si>
  <si>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</si>
  <si>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</si>
  <si>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</si>
  <si>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</si>
  <si>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</si>
  <si>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</si>
  <si>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</si>
  <si>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</si>
  <si>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</si>
  <si>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</si>
  <si>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</si>
  <si>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</si>
  <si>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</si>
  <si>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</si>
  <si>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</si>
  <si>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</si>
  <si>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</si>
  <si>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</si>
  <si>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</si>
  <si>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</si>
  <si>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</si>
  <si>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</si>
  <si>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</si>
  <si>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</si>
  <si>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</si>
  <si>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</si>
  <si>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</si>
  <si>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</si>
  <si>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</si>
  <si>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</si>
  <si>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</si>
  <si>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</si>
  <si>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</si>
  <si>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</si>
  <si>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</si>
  <si>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</si>
  <si>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</si>
  <si>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</si>
  <si>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</si>
  <si>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</si>
  <si>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</si>
  <si>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</si>
  <si>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</si>
  <si>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</si>
  <si>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</si>
  <si>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</si>
  <si>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</si>
  <si>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</si>
  <si>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</si>
  <si>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</si>
  <si>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</si>
  <si>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</si>
  <si>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</si>
  <si>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</si>
  <si>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</si>
  <si>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</si>
  <si>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</si>
  <si>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</si>
  <si>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</si>
  <si>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</si>
  <si>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</si>
  <si>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</si>
  <si>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</si>
  <si>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</si>
  <si>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</si>
  <si>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</si>
  <si>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</si>
  <si>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</si>
  <si>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</si>
  <si>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</si>
  <si>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</si>
  <si>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</si>
  <si>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</si>
  <si>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</si>
  <si>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</si>
  <si>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</si>
  <si>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</si>
  <si>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</si>
  <si>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</si>
  <si>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</si>
  <si>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</si>
  <si>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</si>
  <si>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</si>
  <si>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</si>
  <si>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</si>
  <si>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</si>
  <si>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</si>
  <si>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</si>
  <si>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</si>
  <si>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</si>
  <si>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</si>
  <si>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</si>
  <si>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</si>
  <si>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</si>
  <si>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</si>
  <si>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</si>
  <si>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</si>
  <si>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</si>
  <si>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</si>
  <si>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</si>
  <si>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</si>
  <si>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</si>
  <si>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</si>
  <si>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</si>
  <si>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</si>
  <si>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</si>
  <si>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</si>
  <si>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</si>
  <si>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</si>
  <si>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</si>
  <si>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</si>
  <si>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</si>
  <si>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</si>
  <si>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</si>
  <si>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</si>
  <si>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</si>
  <si>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</si>
  <si>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</si>
  <si>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</si>
  <si>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</si>
  <si>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</si>
  <si>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</si>
  <si>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</si>
  <si>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</si>
  <si>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</si>
  <si>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</si>
  <si>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</si>
  <si>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</si>
  <si>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</si>
  <si>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</si>
  <si>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</si>
  <si>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</si>
  <si>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</si>
  <si>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</si>
  <si>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</si>
  <si>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</si>
  <si>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</si>
  <si>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</si>
  <si>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</si>
  <si>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</si>
  <si>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</si>
  <si>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</si>
  <si>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</si>
  <si>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</si>
  <si>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</si>
  <si>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</si>
  <si>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</si>
  <si>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</si>
  <si>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</si>
  <si>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</si>
  <si>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</si>
  <si>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</si>
  <si>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</si>
  <si>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</si>
  <si>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</si>
  <si>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</si>
  <si>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</si>
  <si>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</si>
  <si>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</si>
  <si>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</si>
  <si>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</si>
  <si>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</si>
  <si>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</si>
  <si>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</si>
  <si>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</si>
  <si>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</si>
  <si>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</si>
  <si>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</si>
  <si>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</si>
  <si>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</si>
  <si>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</si>
  <si>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</si>
  <si>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</si>
  <si>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</si>
  <si>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</si>
  <si>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</si>
  <si>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</si>
  <si>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</si>
  <si>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</si>
  <si>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</si>
  <si>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</si>
  <si>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</si>
  <si>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</si>
  <si>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</si>
  <si>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</si>
  <si>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</si>
  <si>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</si>
  <si>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</si>
  <si>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</si>
  <si>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</si>
  <si>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</si>
  <si>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</si>
  <si>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</si>
  <si>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</si>
  <si>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</si>
  <si>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</si>
  <si>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</si>
  <si>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</si>
  <si>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</si>
  <si>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</si>
  <si>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</si>
  <si>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</si>
  <si>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</si>
  <si>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</si>
  <si>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</si>
  <si>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</si>
  <si>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</si>
  <si>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</si>
  <si>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</si>
  <si>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</si>
  <si>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</si>
  <si>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</si>
  <si>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</si>
  <si>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</si>
  <si>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</si>
  <si>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</si>
  <si>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</si>
  <si>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</si>
  <si>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</si>
  <si>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</si>
  <si>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</si>
  <si>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</si>
  <si>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</si>
  <si>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</si>
  <si>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</si>
  <si>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</si>
  <si>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</si>
  <si>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</si>
  <si>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</si>
  <si>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</si>
  <si>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</si>
  <si>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</si>
  <si>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</si>
  <si>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</si>
  <si>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</si>
  <si>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</si>
  <si>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</si>
  <si>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</si>
  <si>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</si>
  <si>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</si>
  <si>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</si>
  <si>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</si>
  <si>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</si>
  <si>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</si>
  <si>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</si>
  <si>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</si>
  <si>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</si>
  <si>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</si>
  <si>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</si>
  <si>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</si>
  <si>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</si>
  <si>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</si>
  <si>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</si>
  <si>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</si>
  <si>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</si>
  <si>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</si>
  <si>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</si>
  <si>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</si>
  <si>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</si>
  <si>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</si>
  <si>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</si>
  <si>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</si>
  <si>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</si>
  <si>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</si>
  <si>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</si>
  <si>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</si>
  <si>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</si>
  <si>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</si>
  <si>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</si>
  <si>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</si>
  <si>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</si>
  <si>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</si>
  <si>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</si>
  <si>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</si>
  <si>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</si>
  <si>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</si>
  <si>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</si>
  <si>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</si>
  <si>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</si>
  <si>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</si>
  <si>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</si>
  <si>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</si>
  <si>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</si>
  <si>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</si>
  <si>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</si>
  <si>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</si>
  <si>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</si>
  <si>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</si>
  <si>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</si>
  <si>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</si>
  <si>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</si>
  <si>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</si>
  <si>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</si>
  <si>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</si>
  <si>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</si>
  <si>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</si>
  <si>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</si>
  <si>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</si>
  <si>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</si>
  <si>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</si>
  <si>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</si>
  <si>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</si>
  <si>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</si>
  <si>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</si>
  <si>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</si>
  <si>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</si>
  <si>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</si>
  <si>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</si>
  <si>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</si>
  <si>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</si>
  <si>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</si>
  <si>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</si>
  <si>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</si>
  <si>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</si>
  <si>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</si>
  <si>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</si>
  <si>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</si>
  <si>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</si>
  <si>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</si>
  <si>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</si>
  <si>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</si>
  <si>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</si>
  <si>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</si>
  <si>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</si>
  <si>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</si>
  <si>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</si>
  <si>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</si>
  <si>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</si>
  <si>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</si>
  <si>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</si>
  <si>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</si>
  <si>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</si>
  <si>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</si>
  <si>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</si>
  <si>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</si>
  <si>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</si>
  <si>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</si>
  <si>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</si>
  <si>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</si>
  <si>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</si>
  <si>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</si>
  <si>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</si>
  <si>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</si>
  <si>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</si>
  <si>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</si>
  <si>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</si>
  <si>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</si>
  <si>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</si>
  <si>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</si>
  <si>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</si>
  <si>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</si>
  <si>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</si>
  <si>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</si>
  <si>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</si>
  <si>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</si>
  <si>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</si>
  <si>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</si>
  <si>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</si>
  <si>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</si>
  <si>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</si>
  <si>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</si>
  <si>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</si>
  <si>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</si>
  <si>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</si>
  <si>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</si>
  <si>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</si>
  <si>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</si>
  <si>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</si>
  <si>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</si>
  <si>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</si>
  <si>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</si>
  <si>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</si>
  <si>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</si>
  <si>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</si>
  <si>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</si>
  <si>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</si>
  <si>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</si>
  <si>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</si>
  <si>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</si>
  <si>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</si>
  <si>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</si>
  <si>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</si>
  <si>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</si>
  <si>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</si>
  <si>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</si>
  <si>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</si>
  <si>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</si>
  <si>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</si>
  <si>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</si>
  <si>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</si>
  <si>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</si>
  <si>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</si>
  <si>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</si>
  <si>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</si>
  <si>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</si>
  <si>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</si>
  <si>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</si>
  <si>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</si>
  <si>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</si>
  <si>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</si>
  <si>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</si>
  <si>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</si>
  <si>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</si>
  <si>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</si>
  <si>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</si>
  <si>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</si>
  <si>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</si>
  <si>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</si>
  <si>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</si>
  <si>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</si>
  <si>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</si>
  <si>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</si>
  <si>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</si>
  <si>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</si>
  <si>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</si>
  <si>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</si>
  <si>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</si>
  <si>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</si>
  <si>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</si>
  <si>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</si>
  <si>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</si>
  <si>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</si>
  <si>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</si>
  <si>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</si>
  <si>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</si>
  <si>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</si>
  <si>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</si>
  <si>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</si>
  <si>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</si>
  <si>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</si>
  <si>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</si>
  <si>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</si>
  <si>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</si>
  <si>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</si>
  <si>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</si>
  <si>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</si>
  <si>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</si>
  <si>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</si>
  <si>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</si>
  <si>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</si>
  <si>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</si>
  <si>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</si>
  <si>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</si>
  <si>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</si>
  <si>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</si>
  <si>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</si>
  <si>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</si>
  <si>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</si>
  <si>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</si>
  <si>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</si>
  <si>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</si>
  <si>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</si>
  <si>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</si>
  <si>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</si>
  <si>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</si>
  <si>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</si>
  <si>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</si>
  <si>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</si>
  <si>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</si>
  <si>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</si>
  <si>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</si>
  <si>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</si>
  <si>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</si>
  <si>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</si>
  <si>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</si>
  <si>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</si>
  <si>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</si>
  <si>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</si>
  <si>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</si>
  <si>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</si>
  <si>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</si>
  <si>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</si>
  <si>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</si>
  <si>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</si>
  <si>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</si>
  <si>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</si>
  <si>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</si>
  <si>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</si>
  <si>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</si>
  <si>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</si>
  <si>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</si>
  <si>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</si>
  <si>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</si>
  <si>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</si>
  <si>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</si>
  <si>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</si>
  <si>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</si>
  <si>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</si>
  <si>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</si>
  <si>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</si>
  <si>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</si>
  <si>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</si>
  <si>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</si>
  <si>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</si>
  <si>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</si>
  <si>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</si>
  <si>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</si>
  <si>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</si>
  <si>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</si>
  <si>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</si>
  <si>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</si>
  <si>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</si>
  <si>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</si>
  <si>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</si>
  <si>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</si>
  <si>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</si>
  <si>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</si>
  <si>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</si>
  <si>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</si>
  <si>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</si>
  <si>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</si>
  <si>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</si>
  <si>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</si>
  <si>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</si>
  <si>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</si>
  <si>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</si>
  <si>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</si>
  <si>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</si>
  <si>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</si>
  <si>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</si>
  <si>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</si>
  <si>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</si>
  <si>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</si>
  <si>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</si>
  <si>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</si>
  <si>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</si>
  <si>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</si>
  <si>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</si>
  <si>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</si>
  <si>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</si>
  <si>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</si>
  <si>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</si>
  <si>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</si>
  <si>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</si>
  <si>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</si>
  <si>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</si>
  <si>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</si>
  <si>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</si>
  <si>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</si>
  <si>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</si>
  <si>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</si>
  <si>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</si>
  <si>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</si>
  <si>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</si>
  <si>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</si>
  <si>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</si>
  <si>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</si>
  <si>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</si>
  <si>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</si>
  <si>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</si>
  <si>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</si>
  <si>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</si>
  <si>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</si>
  <si>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</si>
  <si>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</si>
  <si>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</si>
  <si>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</si>
  <si>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</si>
  <si>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</si>
  <si>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</si>
  <si>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</si>
  <si>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</si>
  <si>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</si>
  <si>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</si>
  <si>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</si>
  <si>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</si>
  <si>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</si>
  <si>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</si>
  <si>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</si>
  <si>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</si>
  <si>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</si>
  <si>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</si>
  <si>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</si>
  <si>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</si>
  <si>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</si>
  <si>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</si>
  <si>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</si>
  <si>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</si>
  <si>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</si>
  <si>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</si>
  <si>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</si>
  <si>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</si>
  <si>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</si>
  <si>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</si>
  <si>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</si>
  <si>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</si>
  <si>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</si>
  <si>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</si>
  <si>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</si>
  <si>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</si>
  <si>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</si>
  <si>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</si>
  <si>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</si>
  <si>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</si>
  <si>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</si>
  <si>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</si>
  <si>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</si>
  <si>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</si>
  <si>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</si>
  <si>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</si>
  <si>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</si>
  <si>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</si>
  <si>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</si>
  <si>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</si>
  <si>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</si>
  <si>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</si>
  <si>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</si>
  <si>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</si>
  <si>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</si>
  <si>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</si>
  <si>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</si>
  <si>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</si>
  <si>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</si>
  <si>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</si>
  <si>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</si>
  <si>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</si>
  <si>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</si>
  <si>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</si>
  <si>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</si>
  <si>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</si>
  <si>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</si>
  <si>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</si>
  <si>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</si>
  <si>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</si>
  <si>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</si>
  <si>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</si>
  <si>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</si>
  <si>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</si>
  <si>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</si>
  <si>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</si>
  <si>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</si>
  <si>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</si>
  <si>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</si>
  <si>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</si>
  <si>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</si>
  <si>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</si>
  <si>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</si>
  <si>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</si>
  <si>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</si>
  <si>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</si>
  <si>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</si>
  <si>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</si>
  <si>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</si>
  <si>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</si>
  <si>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</si>
  <si>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</si>
  <si>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</si>
  <si>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</si>
  <si>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</si>
  <si>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</si>
  <si>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</si>
  <si>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</si>
  <si>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</si>
  <si>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</si>
  <si>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</si>
  <si>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</si>
  <si>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</si>
  <si>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</si>
  <si>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</si>
  <si>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</si>
  <si>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</si>
  <si>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</si>
  <si>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</si>
  <si>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</si>
  <si>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</si>
  <si>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</si>
  <si>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</si>
  <si>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</si>
  <si>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</si>
  <si>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</si>
  <si>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</si>
  <si>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</si>
  <si>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</si>
  <si>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</si>
  <si>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</si>
  <si>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</si>
  <si>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</si>
  <si>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</si>
  <si>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</si>
  <si>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</si>
  <si>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</si>
  <si>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</si>
  <si>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</si>
  <si>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</si>
  <si>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</si>
  <si>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</si>
  <si>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</si>
  <si>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</si>
  <si>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</si>
  <si>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</si>
  <si>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</si>
  <si>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</si>
  <si>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</si>
  <si>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</si>
  <si>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</si>
  <si>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</si>
  <si>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</si>
  <si>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</si>
  <si>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</si>
  <si>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</si>
  <si>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</si>
  <si>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</si>
  <si>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</si>
  <si>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</si>
  <si>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</si>
  <si>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</si>
  <si>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</si>
  <si>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</si>
  <si>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</si>
  <si>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</si>
  <si>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</si>
  <si>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</si>
  <si>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</si>
  <si>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</si>
  <si>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</si>
  <si>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</si>
  <si>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</si>
  <si>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</si>
  <si>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</si>
  <si>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</si>
  <si>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</si>
  <si>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</si>
  <si>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</si>
  <si>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</si>
  <si>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</si>
  <si>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</si>
  <si>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</si>
  <si>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</si>
  <si>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</si>
  <si>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</si>
  <si>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</si>
  <si>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</si>
  <si>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</si>
  <si>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</si>
  <si>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</si>
  <si>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</si>
  <si>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</si>
  <si>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</si>
  <si>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</si>
  <si>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</si>
  <si>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</si>
  <si>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</si>
  <si>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</si>
  <si>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</si>
  <si>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</si>
  <si>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</si>
  <si>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</si>
  <si>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</si>
  <si>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</si>
  <si>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</si>
  <si>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</si>
  <si>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</si>
  <si>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</si>
  <si>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</si>
  <si>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</si>
  <si>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</si>
  <si>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</si>
  <si>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</si>
  <si>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</si>
  <si>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</si>
  <si>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</si>
  <si>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</si>
  <si>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</si>
  <si>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</si>
  <si>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</si>
  <si>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</si>
  <si>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</si>
  <si>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</si>
  <si>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</si>
  <si>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</si>
  <si>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</si>
  <si>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</si>
  <si>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</si>
  <si>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</si>
  <si>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</si>
  <si>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</si>
  <si>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</si>
  <si>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</si>
  <si>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</si>
  <si>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</si>
  <si>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</si>
  <si>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</si>
  <si>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</si>
  <si>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</si>
  <si>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</si>
  <si>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</si>
  <si>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</si>
  <si>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</si>
  <si>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</si>
  <si>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</si>
  <si>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</si>
  <si>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</si>
  <si>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</si>
  <si>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</si>
  <si>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</si>
  <si>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</si>
  <si>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</si>
  <si>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</si>
  <si>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</si>
  <si>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</si>
  <si>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</si>
  <si>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</si>
  <si>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</si>
  <si>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</si>
  <si>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</si>
  <si>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</si>
  <si>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</si>
  <si>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</si>
  <si>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</si>
  <si>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</si>
  <si>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</si>
  <si>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</si>
  <si>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</si>
  <si>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</si>
  <si>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</si>
  <si>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</si>
  <si>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</si>
  <si>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</si>
  <si>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</si>
  <si>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</si>
  <si>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</si>
  <si>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</si>
  <si>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</si>
  <si>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</si>
  <si>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</si>
  <si>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</si>
  <si>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</si>
  <si>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</si>
  <si>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</si>
  <si>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</si>
  <si>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</si>
  <si>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</si>
  <si>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</si>
  <si>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</si>
  <si>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</si>
  <si>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</si>
  <si>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</si>
  <si>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</si>
  <si>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</si>
  <si>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</si>
  <si>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</si>
  <si>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</si>
  <si>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</si>
  <si>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</si>
  <si>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</si>
  <si>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</si>
  <si>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</si>
  <si>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</si>
  <si>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</si>
  <si>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</si>
  <si>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</si>
  <si>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</si>
  <si>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</si>
  <si>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</si>
  <si>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</si>
  <si>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</si>
  <si>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</si>
  <si>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</si>
  <si>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</si>
  <si>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</si>
  <si>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</si>
  <si>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</si>
  <si>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</si>
  <si>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</si>
  <si>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</si>
  <si>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</si>
  <si>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</si>
  <si>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</si>
  <si>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</si>
  <si>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</si>
  <si>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</si>
  <si>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</si>
  <si>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</si>
  <si>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</si>
  <si>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</si>
  <si>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</si>
  <si>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</si>
  <si>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</si>
  <si>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</si>
  <si>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</si>
  <si>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</si>
  <si>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</si>
  <si>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</si>
  <si>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</si>
  <si>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</si>
  <si>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</si>
  <si>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</si>
  <si>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</si>
  <si>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</si>
  <si>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</si>
  <si>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</si>
  <si>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</si>
  <si>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</si>
  <si>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</si>
  <si>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</si>
  <si>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</si>
  <si>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</si>
  <si>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</si>
  <si>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</si>
  <si>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</si>
  <si>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</si>
  <si>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</si>
  <si>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</si>
  <si>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</si>
  <si>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</si>
  <si>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</si>
  <si>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</si>
  <si>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</si>
  <si>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</si>
  <si>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</si>
  <si>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</si>
  <si>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</si>
  <si>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</si>
  <si>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</si>
  <si>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</si>
  <si>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</si>
  <si>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</si>
  <si>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</si>
  <si>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</si>
  <si>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</si>
  <si>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</si>
  <si>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</si>
  <si>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</si>
  <si>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</si>
  <si>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</si>
  <si>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</si>
  <si>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</si>
  <si>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</si>
  <si>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</si>
  <si>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</si>
  <si>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</si>
  <si>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</si>
  <si>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</si>
  <si>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</si>
  <si>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</si>
  <si>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</si>
  <si>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</si>
  <si>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</si>
  <si>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</si>
  <si>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</si>
  <si>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</si>
  <si>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</si>
  <si>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</si>
  <si>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</si>
  <si>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</si>
  <si>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</si>
  <si>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</si>
  <si>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</si>
  <si>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</si>
  <si>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</si>
  <si>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</si>
  <si>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</si>
  <si>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</si>
  <si>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</si>
  <si>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</si>
  <si>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</si>
  <si>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</si>
  <si>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</si>
  <si>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</si>
  <si>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</si>
  <si>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</si>
  <si>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</si>
  <si>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</si>
  <si>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</si>
  <si>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</si>
  <si>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</si>
  <si>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</si>
  <si>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</si>
  <si>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</si>
  <si>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</si>
  <si>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</si>
  <si>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</si>
  <si>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</si>
  <si>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</si>
  <si>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</si>
  <si>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</si>
  <si>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</si>
  <si>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</si>
  <si>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</si>
  <si>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</si>
  <si>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</si>
  <si>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</si>
  <si>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</si>
  <si>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</si>
  <si>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</si>
  <si>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</si>
  <si>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</si>
  <si>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</si>
  <si>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</si>
  <si>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</si>
  <si>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</si>
  <si>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</si>
  <si>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</si>
  <si>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</si>
  <si>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</si>
  <si>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</si>
  <si>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</si>
  <si>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</si>
  <si>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</si>
  <si>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</si>
  <si>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</si>
  <si>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</si>
  <si>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</si>
  <si>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</si>
  <si>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</si>
  <si>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</si>
  <si>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</si>
  <si>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</si>
  <si>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</si>
  <si>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</si>
  <si>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</si>
  <si>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</si>
  <si>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</si>
  <si>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</si>
  <si>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</si>
  <si>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</si>
  <si>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</si>
  <si>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</si>
  <si>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</si>
  <si>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</si>
  <si>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</si>
  <si>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</si>
  <si>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</si>
  <si>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</si>
  <si>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</si>
  <si>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</si>
  <si>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</si>
  <si>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</si>
  <si>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</si>
  <si>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</si>
  <si>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</si>
  <si>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</si>
  <si>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</si>
  <si>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</si>
  <si>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</si>
  <si>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</si>
  <si>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</si>
  <si>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</si>
  <si>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</si>
  <si>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</si>
  <si>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</si>
  <si>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</si>
  <si>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</si>
  <si>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</si>
  <si>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</si>
  <si>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</si>
  <si>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</si>
  <si>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</si>
  <si>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</si>
  <si>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</si>
  <si>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</si>
  <si>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</si>
  <si>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</si>
  <si>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</si>
  <si>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</si>
  <si>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</si>
  <si>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</si>
  <si>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</si>
  <si>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</si>
  <si>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</si>
  <si>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</si>
  <si>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</si>
  <si>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</si>
  <si>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</si>
  <si>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</si>
  <si>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</si>
  <si>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</si>
  <si>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</si>
  <si>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</si>
  <si>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</si>
  <si>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</si>
  <si>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</si>
  <si>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</si>
  <si>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</si>
  <si>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</si>
  <si>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</si>
  <si>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</si>
  <si>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</si>
  <si>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</si>
  <si>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</si>
  <si>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</si>
  <si>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</si>
  <si>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</si>
  <si>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</si>
  <si>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</si>
  <si>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</si>
  <si>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</si>
  <si>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</si>
  <si>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</si>
  <si>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</si>
  <si>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</si>
  <si>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</si>
  <si>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</si>
  <si>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</si>
  <si>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</si>
  <si>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</si>
  <si>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</si>
  <si>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</si>
  <si>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</si>
  <si>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</si>
  <si>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</si>
  <si>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</si>
  <si>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</si>
  <si>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</si>
  <si>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</si>
  <si>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</si>
  <si>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</si>
  <si>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</si>
  <si>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</si>
  <si>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</si>
  <si>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</si>
  <si>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</si>
  <si>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</si>
  <si>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</si>
  <si>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</si>
  <si>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</si>
  <si>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</si>
  <si>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</si>
  <si>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</si>
  <si>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</si>
  <si>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</si>
  <si>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</si>
  <si>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</si>
  <si>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</si>
  <si>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</si>
  <si>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</si>
  <si>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</si>
  <si>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</si>
  <si>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</si>
  <si>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</si>
  <si>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</si>
  <si>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</si>
  <si>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</si>
  <si>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</si>
  <si>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</si>
  <si>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</si>
  <si>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</si>
  <si>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</si>
  <si>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</si>
  <si>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</si>
  <si>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</si>
  <si>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</si>
  <si>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</si>
  <si>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</si>
  <si>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</si>
  <si>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</si>
  <si>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</si>
  <si>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</si>
  <si>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</si>
  <si>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</si>
  <si>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</si>
  <si>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</si>
  <si>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</si>
  <si>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</si>
  <si>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</si>
  <si>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</si>
  <si>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</si>
  <si>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</si>
  <si>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</si>
  <si>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</si>
  <si>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</si>
  <si>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</si>
  <si>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</si>
  <si>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</si>
  <si>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</si>
  <si>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</si>
  <si>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</si>
  <si>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</si>
  <si>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</si>
  <si>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</si>
  <si>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</si>
  <si>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</si>
  <si>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</si>
  <si>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</si>
  <si>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</si>
  <si>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</si>
  <si>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</si>
  <si>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</si>
  <si>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</si>
  <si>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</si>
  <si>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</si>
  <si>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</si>
  <si>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</si>
  <si>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</si>
  <si>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</si>
  <si>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</si>
  <si>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</si>
  <si>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</si>
  <si>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</si>
  <si>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</si>
  <si>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</si>
  <si>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</si>
  <si>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</si>
  <si>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</si>
  <si>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</si>
  <si>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</si>
  <si>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</si>
  <si>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</si>
  <si>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</si>
  <si>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</si>
  <si>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</si>
  <si>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</si>
  <si>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</si>
  <si>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</si>
  <si>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</si>
  <si>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</si>
  <si>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</si>
  <si>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</si>
  <si>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</si>
  <si>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</si>
  <si>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</si>
  <si>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</si>
  <si>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</si>
  <si>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</si>
  <si>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</si>
  <si>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</si>
  <si>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</si>
  <si>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</si>
  <si>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</si>
  <si>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</si>
  <si>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</si>
  <si>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</si>
  <si>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</si>
  <si>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</si>
  <si>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</si>
  <si>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</si>
  <si>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</si>
  <si>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</si>
  <si>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</si>
  <si>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</si>
  <si>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</si>
  <si>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</si>
  <si>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</si>
  <si>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</si>
  <si>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</si>
  <si>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</si>
  <si>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</si>
  <si>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</si>
  <si>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</si>
  <si>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</si>
  <si>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</si>
  <si>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</si>
  <si>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</si>
  <si>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</si>
  <si>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</si>
  <si>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</si>
  <si>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</si>
  <si>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</si>
  <si>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</si>
  <si>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</si>
  <si>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</si>
  <si>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</si>
  <si>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</si>
  <si>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</si>
  <si>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</si>
  <si>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</si>
  <si>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</si>
  <si>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</si>
  <si>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</si>
  <si>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</si>
  <si>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</si>
  <si>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</si>
  <si>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</si>
  <si>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</si>
  <si>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</si>
  <si>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</si>
  <si>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</si>
  <si>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</si>
  <si>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</si>
  <si>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</si>
  <si>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</si>
  <si>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</si>
  <si>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</si>
  <si>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</si>
  <si>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</si>
  <si>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</si>
  <si>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</si>
  <si>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</si>
  <si>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</si>
  <si>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</si>
  <si>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</si>
  <si>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</si>
  <si>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</si>
  <si>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</si>
  <si>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</si>
  <si>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</si>
  <si>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</si>
  <si>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</si>
  <si>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</si>
  <si>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</si>
  <si>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</si>
  <si>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</si>
  <si>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</si>
  <si>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</si>
  <si>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</si>
  <si>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</si>
  <si>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</si>
  <si>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</si>
  <si>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</si>
  <si>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</si>
  <si>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</si>
  <si>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</si>
  <si>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</si>
  <si>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</si>
  <si>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</si>
  <si>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</si>
  <si>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</si>
  <si>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</si>
  <si>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</si>
  <si>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</si>
  <si>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</si>
  <si>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</si>
  <si>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</si>
  <si>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</si>
  <si>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</si>
  <si>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</si>
  <si>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</si>
  <si>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</si>
  <si>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</si>
  <si>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</si>
  <si>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</si>
  <si>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</si>
  <si>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</si>
  <si>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</si>
  <si>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</si>
  <si>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</si>
  <si>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</si>
  <si>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</si>
  <si>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</si>
  <si>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</si>
  <si>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</si>
  <si>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</si>
  <si>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</si>
  <si>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</si>
  <si>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</si>
  <si>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</si>
  <si>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</si>
  <si>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</si>
  <si>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</si>
  <si>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</si>
  <si>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</si>
  <si>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</si>
  <si>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</si>
  <si>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</si>
  <si>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</si>
  <si>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</si>
  <si>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</si>
  <si>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</si>
  <si>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</si>
  <si>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</si>
  <si>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</si>
  <si>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</si>
  <si>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</si>
  <si>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</si>
  <si>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</si>
  <si>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</si>
  <si>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</si>
  <si>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</si>
  <si>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</si>
  <si>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</si>
  <si>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</si>
  <si>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</si>
  <si>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</si>
  <si>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</si>
  <si>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</si>
  <si>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</si>
  <si>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</si>
  <si>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</si>
  <si>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</si>
  <si>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</si>
  <si>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</si>
  <si>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</si>
  <si>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</si>
  <si>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</si>
  <si>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</si>
  <si>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</si>
  <si>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</si>
  <si>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</si>
  <si>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</si>
  <si>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</si>
  <si>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</si>
  <si>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</si>
  <si>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</si>
  <si>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</si>
  <si>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</si>
  <si>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</si>
  <si>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</si>
  <si>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</si>
  <si>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</si>
  <si>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</si>
  <si>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</si>
  <si>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</si>
  <si>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</si>
  <si>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</si>
  <si>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</si>
  <si>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</si>
  <si>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</si>
  <si>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</si>
  <si>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</si>
  <si>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</si>
  <si>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</si>
  <si>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</si>
  <si>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</si>
  <si>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</si>
  <si>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</si>
  <si>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</si>
  <si>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</si>
  <si>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</si>
  <si>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</si>
  <si>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</si>
  <si>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</si>
  <si>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</si>
  <si>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</si>
  <si>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</si>
  <si>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</si>
  <si>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</si>
  <si>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</si>
  <si>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</si>
  <si>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</si>
  <si>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</si>
  <si>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</si>
  <si>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</si>
  <si>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</si>
  <si>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</si>
  <si>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</si>
  <si>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</si>
  <si>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</si>
  <si>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</si>
  <si>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</si>
  <si>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</si>
  <si>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</si>
  <si>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</si>
  <si>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</si>
  <si>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</si>
  <si>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</si>
  <si>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</si>
  <si>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</si>
  <si>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</si>
  <si>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</si>
  <si>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</si>
  <si>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</si>
  <si>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</si>
  <si>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</si>
  <si>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</si>
  <si>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</si>
  <si>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</si>
  <si>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</si>
  <si>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</si>
  <si>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</si>
  <si>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</si>
  <si>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</si>
  <si>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</si>
  <si>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</si>
  <si>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</si>
  <si>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</si>
  <si>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</si>
  <si>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</si>
  <si>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</si>
  <si>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</si>
  <si>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</si>
  <si>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</si>
  <si>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</si>
  <si>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</si>
  <si>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</si>
  <si>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</si>
  <si>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</si>
  <si>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</si>
  <si>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</si>
  <si>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</si>
  <si>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</si>
  <si>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</si>
  <si>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</si>
  <si>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</si>
  <si>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</si>
  <si>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</si>
  <si>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</si>
  <si>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</si>
  <si>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</si>
  <si>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</si>
  <si>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</si>
  <si>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</si>
  <si>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</si>
  <si>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</si>
  <si>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</si>
  <si>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</si>
  <si>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</si>
  <si>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</si>
  <si>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</si>
  <si>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</si>
  <si>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</si>
  <si>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</si>
  <si>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</si>
  <si>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</si>
  <si>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</si>
  <si>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</si>
  <si>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</si>
  <si>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</si>
  <si>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</si>
  <si>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</si>
  <si>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</si>
  <si>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</si>
  <si>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</si>
  <si>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</si>
  <si>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</si>
  <si>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</si>
  <si>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</si>
  <si>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</si>
  <si>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</si>
  <si>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</si>
  <si>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</si>
  <si>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</si>
  <si>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</si>
  <si>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</si>
  <si>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</si>
  <si>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</si>
  <si>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</si>
  <si>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</si>
  <si>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</si>
  <si>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</si>
  <si>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</si>
  <si>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</si>
  <si>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</si>
  <si>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</si>
  <si>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</si>
  <si>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</si>
  <si>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</si>
  <si>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</si>
  <si>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</si>
  <si>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</si>
  <si>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</si>
  <si>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</si>
  <si>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</si>
  <si>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</si>
  <si>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</si>
  <si>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</si>
  <si>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</si>
  <si>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</si>
  <si>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</si>
  <si>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</si>
  <si>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</si>
  <si>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</si>
  <si>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</si>
  <si>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</si>
  <si>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</si>
  <si>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</si>
  <si>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</si>
  <si>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</si>
  <si>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</si>
  <si>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</si>
  <si>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</si>
  <si>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</si>
  <si>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</si>
  <si>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</si>
  <si>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</si>
  <si>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</si>
  <si>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</si>
  <si>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</si>
  <si>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</si>
  <si>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</si>
  <si>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</si>
  <si>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</si>
  <si>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</si>
  <si>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</si>
  <si>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</si>
  <si>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</si>
  <si>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</si>
  <si>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</si>
  <si>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</si>
  <si>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</si>
  <si>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</si>
  <si>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</si>
  <si>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</si>
  <si>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</si>
  <si>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</si>
  <si>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</si>
  <si>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</si>
  <si>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</si>
  <si>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</si>
  <si>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</si>
  <si>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</si>
  <si>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</si>
  <si>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</si>
  <si>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</si>
  <si>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</si>
  <si>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</si>
  <si>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</si>
  <si>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</si>
  <si>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</si>
  <si>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</si>
  <si>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</si>
  <si>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</si>
  <si>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</si>
  <si>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</si>
  <si>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</si>
  <si>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</si>
  <si>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</si>
  <si>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</si>
  <si>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</si>
  <si>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</si>
  <si>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</si>
  <si>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</si>
  <si>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</si>
  <si>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</si>
  <si>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</si>
  <si>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</si>
  <si>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</si>
  <si>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</si>
  <si>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</si>
  <si>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</si>
  <si>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</si>
  <si>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</si>
  <si>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</si>
  <si>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</si>
  <si>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</si>
  <si>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</si>
  <si>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</si>
  <si>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</si>
  <si>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</si>
  <si>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</si>
  <si>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</si>
  <si>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</si>
  <si>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</si>
  <si>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</si>
  <si>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</si>
  <si>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</si>
  <si>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</si>
  <si>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</si>
  <si>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</si>
  <si>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</si>
  <si>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</si>
  <si>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</si>
  <si>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</si>
  <si>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</si>
  <si>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</si>
  <si>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</si>
  <si>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</si>
  <si>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</si>
  <si>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</si>
  <si>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</si>
  <si>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</si>
  <si>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</si>
  <si>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</si>
  <si>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</si>
  <si>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</si>
  <si>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</si>
  <si>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</si>
  <si>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</si>
  <si>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</si>
  <si>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</si>
  <si>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</si>
  <si>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</si>
  <si>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</si>
  <si>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</si>
  <si>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</si>
  <si>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</si>
  <si>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</si>
  <si>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</si>
  <si>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</si>
  <si>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</si>
  <si>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</si>
  <si>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</si>
  <si>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</si>
  <si>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</si>
  <si>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</si>
  <si>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</si>
  <si>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</si>
  <si>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</si>
  <si>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</si>
  <si>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</si>
  <si>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</si>
  <si>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</si>
  <si>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</si>
  <si>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</si>
  <si>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</si>
  <si>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</si>
  <si>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</si>
  <si>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</si>
  <si>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</si>
  <si>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</si>
  <si>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</si>
  <si>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</si>
  <si>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</si>
  <si>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</si>
  <si>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</si>
  <si>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</si>
  <si>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</si>
  <si>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</si>
  <si>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</si>
  <si>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</si>
  <si>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</si>
  <si>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</si>
  <si>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</si>
  <si>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</si>
  <si>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</si>
  <si>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</si>
  <si>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</si>
  <si>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</si>
  <si>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</si>
  <si>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</si>
  <si>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</si>
  <si>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</si>
  <si>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</si>
  <si>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</si>
  <si>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</si>
  <si>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</si>
  <si>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</si>
  <si>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</si>
  <si>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</si>
  <si>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</si>
  <si>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</si>
  <si>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</si>
  <si>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</si>
  <si>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</si>
  <si>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</si>
  <si>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</si>
  <si>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</si>
  <si>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</si>
  <si>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</si>
  <si>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</si>
  <si>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</si>
  <si>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</si>
  <si>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</si>
  <si>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</si>
  <si>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</si>
  <si>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</si>
  <si>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</si>
  <si>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</si>
  <si>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</si>
  <si>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</si>
  <si>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</si>
  <si>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</si>
  <si>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</si>
  <si>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</si>
  <si>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</si>
  <si>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</si>
  <si>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</si>
  <si>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</si>
  <si>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</si>
  <si>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</si>
  <si>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</si>
  <si>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</si>
  <si>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</si>
  <si>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</si>
  <si>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</si>
  <si>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</si>
  <si>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</si>
  <si>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</si>
  <si>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</si>
  <si>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</si>
  <si>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</si>
  <si>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</si>
  <si>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</si>
  <si>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</si>
  <si>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</si>
  <si>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</si>
  <si>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</si>
  <si>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</si>
  <si>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</si>
  <si>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</si>
  <si>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</si>
  <si>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</si>
  <si>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</si>
  <si>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</si>
  <si>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</si>
  <si>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</si>
  <si>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</si>
  <si>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</si>
  <si>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</si>
  <si>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</si>
  <si>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</si>
  <si>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</si>
  <si>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</si>
  <si>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</si>
  <si>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</si>
  <si>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</si>
  <si>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</si>
  <si>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</si>
  <si>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</si>
  <si>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</si>
  <si>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</si>
  <si>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</si>
  <si>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</si>
  <si>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</si>
  <si>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</si>
  <si>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</si>
  <si>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</si>
  <si>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</si>
  <si>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</si>
  <si>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</si>
  <si>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</si>
  <si>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</si>
  <si>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</si>
  <si>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</si>
  <si>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</si>
  <si>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</si>
  <si>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</si>
  <si>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</si>
  <si>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</si>
  <si>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</si>
  <si>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</si>
  <si>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</si>
  <si>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</si>
  <si>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</si>
  <si>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</si>
  <si>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</si>
  <si>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</si>
  <si>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</si>
  <si>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</si>
  <si>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</si>
  <si>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</si>
  <si>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</si>
  <si>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</si>
  <si>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</si>
  <si>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</si>
  <si>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</si>
  <si>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</si>
  <si>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</si>
  <si>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</si>
  <si>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</si>
  <si>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</si>
  <si>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</si>
  <si>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</si>
  <si>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</si>
  <si>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</si>
  <si>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</si>
  <si>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</si>
  <si>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</si>
  <si>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</si>
  <si>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</si>
  <si>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</si>
  <si>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</si>
  <si>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</si>
  <si>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</si>
  <si>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</si>
  <si>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</si>
  <si>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</si>
  <si>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</si>
  <si>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</si>
  <si>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</si>
  <si>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</si>
  <si>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</si>
  <si>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</si>
  <si>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</si>
  <si>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</si>
  <si>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</si>
  <si>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</si>
  <si>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</si>
  <si>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</si>
  <si>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</si>
  <si>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</si>
  <si>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</si>
  <si>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</si>
  <si>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</si>
  <si>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</si>
  <si>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</si>
  <si>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</si>
  <si>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</si>
  <si>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</si>
  <si>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</si>
  <si>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</si>
  <si>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</si>
  <si>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</si>
  <si>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</si>
  <si>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</si>
  <si>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</si>
  <si>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</si>
  <si>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</si>
  <si>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</si>
  <si>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</si>
  <si>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</si>
  <si>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</si>
  <si>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</si>
  <si>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</si>
  <si>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</si>
  <si>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</si>
  <si>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</si>
  <si>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</si>
  <si>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</si>
  <si>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</si>
  <si>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</si>
  <si>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</si>
  <si>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</si>
  <si>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</si>
  <si>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</si>
  <si>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</si>
  <si>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</si>
  <si>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</si>
  <si>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</si>
  <si>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</si>
  <si>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</si>
  <si>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</si>
  <si>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</si>
  <si>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</si>
  <si>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</si>
  <si>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</si>
  <si>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</si>
  <si>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</si>
  <si>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</si>
  <si>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</si>
  <si>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</si>
  <si>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</si>
  <si>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</si>
  <si>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</si>
  <si>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</si>
  <si>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</si>
  <si>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</si>
  <si>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</si>
  <si>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</si>
  <si>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</si>
  <si>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</si>
  <si>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</si>
  <si>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</si>
  <si>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</si>
  <si>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</si>
  <si>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</si>
  <si>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</si>
  <si>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</si>
  <si>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</si>
  <si>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</si>
  <si>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</si>
  <si>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</si>
  <si>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</si>
  <si>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</si>
  <si>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</si>
  <si>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</si>
  <si>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</si>
  <si>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</si>
  <si>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</si>
  <si>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</si>
  <si>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</si>
  <si>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</si>
  <si>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</si>
  <si>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</si>
  <si>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</si>
  <si>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</si>
  <si>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</si>
  <si>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</si>
  <si>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</si>
  <si>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</si>
  <si>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</si>
  <si>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</si>
  <si>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</si>
  <si>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</si>
  <si>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</si>
  <si>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</si>
  <si>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</si>
  <si>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</si>
  <si>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</si>
  <si>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</si>
  <si>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</si>
  <si>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</si>
  <si>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</si>
  <si>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</si>
  <si>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</si>
  <si>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</si>
  <si>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</si>
  <si>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</si>
  <si>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</si>
  <si>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</si>
  <si>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</si>
  <si>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</si>
  <si>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</si>
  <si>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</si>
  <si>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</si>
  <si>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</si>
  <si>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</si>
  <si>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</si>
  <si>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</si>
  <si>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</si>
  <si>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</si>
  <si>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</si>
  <si>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</si>
  <si>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</si>
  <si>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</si>
  <si>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</si>
  <si>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</si>
  <si>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</si>
  <si>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</si>
  <si>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</si>
  <si>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</si>
  <si>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</si>
  <si>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</si>
  <si>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</si>
  <si>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</si>
  <si>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</si>
  <si>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</si>
  <si>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</si>
  <si>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</si>
  <si>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</si>
  <si>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</si>
  <si>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</si>
  <si>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</si>
  <si>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</si>
  <si>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</si>
  <si>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</si>
  <si>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</si>
  <si>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</si>
  <si>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</si>
  <si>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</si>
  <si>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</si>
  <si>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</si>
  <si>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</si>
  <si>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</si>
  <si>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</si>
  <si>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</si>
  <si>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</si>
  <si>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</si>
  <si>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</si>
  <si>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</si>
  <si>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</si>
  <si>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</si>
  <si>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</si>
  <si>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</si>
  <si>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</si>
  <si>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</si>
  <si>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</si>
  <si>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</si>
  <si>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</si>
  <si>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</si>
  <si>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</si>
  <si>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</si>
  <si>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</si>
  <si>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</si>
  <si>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</si>
  <si>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</si>
  <si>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</si>
  <si>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</si>
  <si>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</si>
  <si>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</si>
  <si>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</si>
  <si>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</si>
  <si>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</si>
  <si>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</si>
  <si>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</si>
  <si>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</si>
  <si>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</si>
  <si>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</si>
  <si>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</si>
  <si>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</si>
  <si>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</si>
  <si>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</si>
  <si>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</si>
  <si>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</si>
  <si>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</si>
  <si>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</si>
  <si>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</si>
  <si>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</si>
  <si>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</si>
  <si>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</si>
  <si>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</si>
  <si>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</si>
  <si>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</si>
  <si>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</si>
  <si>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</si>
  <si>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</si>
  <si>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</si>
  <si>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</si>
  <si>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</si>
  <si>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</si>
  <si>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</si>
  <si>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</si>
  <si>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</si>
  <si>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</si>
  <si>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</si>
  <si>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</si>
  <si>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</si>
  <si>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</si>
  <si>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</si>
  <si>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</si>
  <si>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</si>
  <si>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</si>
  <si>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</si>
  <si>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</si>
  <si>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</si>
  <si>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</si>
  <si>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</si>
  <si>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</si>
  <si>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</si>
  <si>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</si>
  <si>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</si>
  <si>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</si>
  <si>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</si>
  <si>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</si>
  <si>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</si>
  <si>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</si>
  <si>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</si>
  <si>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</si>
  <si>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</si>
  <si>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</si>
  <si>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</si>
  <si>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</si>
  <si>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</si>
  <si>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</si>
  <si>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</si>
  <si>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</si>
  <si>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</si>
  <si>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</si>
  <si>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</si>
  <si>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</si>
  <si>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</si>
  <si>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</si>
  <si>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</si>
  <si>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</si>
  <si>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</si>
  <si>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</si>
  <si>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</si>
  <si>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</si>
  <si>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</si>
  <si>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</si>
  <si>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</si>
  <si>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</si>
  <si>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</si>
  <si>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</si>
  <si>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</si>
  <si>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</si>
  <si>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</si>
  <si>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</si>
  <si>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</si>
  <si>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</si>
  <si>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</si>
  <si>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</si>
  <si>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</si>
  <si>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</si>
  <si>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</si>
  <si>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</si>
  <si>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</si>
  <si>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</si>
  <si>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</si>
  <si>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</si>
  <si>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</si>
  <si>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</si>
  <si>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</si>
  <si>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</si>
  <si>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</si>
  <si>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</si>
  <si>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</si>
  <si>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</si>
  <si>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</si>
  <si>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</si>
  <si>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</si>
  <si>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</si>
  <si>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</si>
  <si>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</si>
  <si>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</si>
  <si>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</si>
  <si>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</si>
  <si>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</si>
  <si>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</si>
  <si>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</si>
  <si>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</si>
  <si>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</si>
  <si>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</si>
  <si>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</si>
  <si>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</si>
  <si>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</si>
  <si>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</si>
  <si>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</si>
  <si>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</si>
  <si>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</si>
  <si>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</si>
  <si>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</si>
  <si>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</si>
  <si>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</si>
  <si>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</si>
  <si>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</si>
  <si>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</si>
  <si>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</si>
  <si>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</si>
  <si>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</si>
  <si>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</si>
  <si>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</si>
  <si>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</si>
  <si>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</si>
  <si>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</si>
  <si>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</si>
  <si>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</si>
  <si>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</si>
  <si>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</si>
  <si>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</si>
  <si>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</si>
  <si>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</si>
  <si>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</si>
  <si>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</si>
  <si>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</si>
  <si>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</si>
  <si>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</si>
  <si>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</si>
  <si>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</si>
  <si>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</si>
  <si>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</si>
  <si>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</si>
  <si>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</si>
  <si>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</si>
  <si>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</si>
  <si>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</si>
  <si>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</si>
  <si>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</si>
  <si>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</si>
  <si>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</si>
  <si>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</si>
  <si>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</si>
  <si>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</si>
  <si>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</si>
  <si>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</si>
  <si>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</si>
  <si>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</si>
  <si>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</si>
  <si>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</si>
  <si>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</si>
  <si>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</si>
  <si>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</si>
  <si>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</si>
  <si>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</si>
  <si>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</si>
  <si>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</si>
  <si>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</si>
  <si>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</si>
  <si>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</si>
  <si>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</si>
  <si>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</si>
  <si>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</si>
  <si>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</si>
  <si>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</si>
  <si>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</si>
  <si>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</si>
  <si>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</si>
  <si>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</si>
  <si>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</si>
  <si>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</si>
  <si>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</si>
  <si>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</si>
  <si>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</si>
  <si>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</si>
  <si>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</si>
  <si>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</si>
  <si>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</si>
  <si>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</si>
  <si>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</si>
  <si>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</si>
  <si>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</si>
  <si>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</si>
  <si>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</si>
  <si>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</si>
  <si>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</si>
  <si>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</si>
  <si>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</si>
  <si>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</si>
  <si>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</si>
  <si>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</si>
  <si>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</si>
  <si>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</si>
  <si>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</si>
  <si>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</si>
  <si>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</si>
  <si>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</si>
  <si>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</si>
  <si>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</si>
  <si>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</si>
  <si>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</si>
  <si>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</si>
  <si>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</si>
  <si>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</si>
  <si>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</si>
  <si>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</si>
  <si>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</si>
  <si>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</si>
  <si>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</si>
  <si>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</si>
  <si>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</si>
  <si>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</si>
  <si>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</si>
  <si>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</si>
  <si>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</si>
  <si>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</si>
  <si>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</si>
  <si>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</si>
  <si>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</si>
  <si>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</si>
  <si>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</si>
  <si>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</si>
  <si>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</si>
  <si>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</si>
  <si>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</si>
  <si>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</si>
  <si>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</si>
  <si>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</si>
  <si>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</si>
  <si>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</si>
  <si>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</si>
  <si>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</si>
  <si>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</si>
  <si>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</si>
  <si>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</si>
  <si>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</si>
  <si>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</si>
  <si>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</si>
  <si>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</si>
  <si>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</si>
  <si>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</si>
  <si>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</si>
  <si>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</si>
  <si>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</si>
  <si>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</si>
  <si>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</si>
  <si>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</si>
  <si>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</si>
  <si>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</si>
  <si>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</si>
  <si>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</si>
  <si>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</si>
  <si>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</si>
  <si>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</si>
  <si>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</si>
  <si>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</si>
  <si>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</si>
  <si>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</si>
  <si>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</si>
  <si>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</si>
  <si>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</si>
  <si>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</si>
  <si>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</si>
  <si>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</si>
  <si>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</si>
  <si>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</si>
  <si>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</si>
  <si>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</si>
  <si>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</si>
  <si>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</si>
  <si>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</si>
  <si>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</si>
  <si>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</si>
  <si>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</si>
  <si>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</si>
  <si>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</si>
  <si>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</si>
  <si>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</si>
  <si>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</si>
  <si>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</si>
  <si>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</si>
  <si>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</si>
  <si>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</si>
  <si>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</si>
  <si>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</si>
  <si>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</si>
  <si>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</si>
  <si>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</si>
  <si>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</si>
  <si>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</si>
  <si>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</si>
  <si>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</si>
  <si>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</si>
  <si>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</si>
  <si>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</si>
  <si>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</si>
  <si>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</si>
  <si>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</si>
  <si>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</si>
  <si>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</si>
  <si>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</si>
  <si>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</si>
  <si>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</si>
  <si>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</si>
  <si>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</si>
  <si>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</si>
  <si>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</si>
  <si>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</si>
  <si>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</si>
  <si>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</si>
  <si>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</si>
  <si>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</si>
  <si>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</si>
  <si>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</si>
  <si>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</si>
  <si>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</si>
  <si>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</si>
  <si>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</si>
  <si>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</si>
  <si>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</si>
  <si>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</si>
  <si>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</si>
  <si>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</si>
  <si>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</si>
  <si>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</si>
  <si>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</si>
  <si>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</si>
  <si>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</si>
  <si>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</si>
  <si>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</si>
  <si>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</si>
  <si>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</si>
  <si>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</si>
  <si>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</si>
  <si>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</si>
  <si>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</si>
  <si>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</si>
  <si>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</si>
  <si>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</si>
  <si>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</si>
  <si>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</si>
  <si>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</si>
  <si>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</si>
  <si>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</si>
  <si>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</si>
  <si>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</si>
  <si>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</si>
  <si>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</si>
  <si>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</si>
  <si>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</si>
  <si>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</si>
  <si>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</si>
  <si>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</si>
  <si>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</si>
  <si>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</si>
  <si>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</si>
  <si>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</si>
  <si>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</si>
  <si>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</si>
  <si>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</si>
  <si>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</si>
  <si>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</si>
  <si>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</si>
  <si>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</si>
  <si>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</si>
  <si>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</si>
  <si>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</si>
  <si>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</si>
  <si>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</si>
  <si>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</si>
  <si>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</si>
  <si>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</si>
  <si>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</si>
  <si>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</si>
  <si>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</si>
  <si>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</si>
  <si>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</si>
  <si>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</si>
  <si>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</si>
  <si>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</si>
  <si>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</si>
  <si>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</si>
  <si>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</si>
  <si>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</si>
  <si>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</si>
  <si>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</si>
  <si>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</si>
  <si>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</si>
  <si>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</si>
  <si>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</si>
  <si>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</si>
  <si>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</si>
  <si>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</si>
  <si>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</si>
  <si>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</si>
  <si>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</si>
  <si>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</si>
  <si>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</si>
  <si>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</si>
  <si>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</si>
  <si>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</si>
  <si>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</si>
  <si>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</si>
  <si>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</si>
  <si>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</si>
  <si>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</si>
  <si>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</si>
  <si>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</si>
  <si>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</si>
  <si>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</si>
  <si>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</si>
  <si>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</si>
  <si>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</si>
  <si>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</si>
  <si>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</si>
  <si>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</si>
  <si>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</si>
  <si>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</si>
  <si>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</si>
  <si>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</si>
  <si>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</si>
  <si>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</si>
  <si>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</si>
  <si>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</si>
  <si>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</si>
  <si>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</si>
  <si>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</si>
  <si>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</si>
  <si>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</si>
  <si>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</si>
  <si>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</si>
  <si>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</si>
  <si>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</si>
  <si>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</si>
  <si>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</si>
  <si>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</si>
  <si>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</si>
  <si>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</si>
  <si>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</si>
  <si>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</si>
  <si>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</si>
  <si>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</si>
  <si>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</si>
  <si>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</si>
  <si>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</si>
  <si>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</si>
  <si>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</si>
  <si>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</si>
  <si>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</si>
  <si>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</si>
  <si>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</si>
  <si>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</si>
  <si>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</si>
  <si>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</si>
  <si>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</si>
  <si>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</si>
  <si>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</si>
  <si>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</si>
  <si>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</si>
  <si>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</si>
  <si>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</si>
  <si>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</si>
  <si>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</si>
  <si>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</si>
  <si>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</si>
  <si>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</si>
  <si>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</si>
  <si>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</si>
  <si>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</si>
  <si>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</si>
  <si>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</si>
  <si>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</si>
  <si>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</si>
  <si>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</si>
  <si>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</si>
  <si>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</si>
  <si>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</si>
  <si>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</si>
  <si>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</si>
  <si>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</si>
  <si>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</si>
  <si>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</si>
  <si>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</si>
  <si>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</si>
  <si>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</si>
  <si>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</si>
  <si>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</si>
  <si>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</si>
  <si>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</si>
  <si>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</si>
  <si>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</si>
  <si>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</si>
  <si>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</si>
  <si>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</si>
  <si>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</si>
  <si>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</si>
  <si>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</si>
  <si>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</si>
  <si>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</si>
  <si>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</si>
  <si>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</si>
  <si>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</si>
  <si>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</si>
  <si>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</si>
  <si>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</si>
  <si>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</si>
  <si>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</si>
  <si>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</si>
  <si>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</si>
  <si>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</si>
  <si>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</si>
  <si>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</si>
  <si>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</si>
  <si>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</si>
  <si>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</si>
  <si>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</si>
  <si>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</si>
  <si>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</si>
  <si>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</si>
  <si>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</si>
  <si>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</si>
  <si>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</si>
  <si>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</si>
  <si>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</si>
  <si>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</si>
  <si>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</si>
  <si>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</si>
  <si>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</si>
  <si>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</si>
  <si>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</si>
  <si>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</si>
  <si>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</si>
  <si>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</si>
  <si>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</si>
  <si>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</si>
  <si>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</si>
  <si>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</si>
  <si>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</si>
  <si>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</si>
  <si>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</si>
  <si>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</si>
  <si>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</si>
  <si>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</si>
  <si>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</si>
  <si>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</si>
  <si>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</si>
  <si>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</si>
  <si>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</si>
  <si>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</si>
  <si>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</si>
  <si>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</si>
  <si>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</si>
  <si>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</si>
  <si>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</si>
  <si>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</si>
  <si>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</si>
  <si>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</si>
  <si>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</si>
  <si>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</si>
  <si>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</si>
  <si>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</si>
  <si>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</si>
  <si>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</si>
  <si>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</si>
  <si>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</si>
  <si>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</si>
  <si>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</si>
  <si>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</si>
  <si>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</si>
  <si>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</si>
  <si>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</si>
  <si>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</si>
  <si>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</si>
  <si>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</si>
  <si>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</si>
  <si>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</si>
  <si>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</si>
  <si>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</si>
  <si>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</si>
  <si>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</si>
  <si>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</si>
  <si>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</si>
  <si>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</si>
  <si>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</si>
  <si>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</si>
  <si>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</si>
  <si>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</si>
  <si>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</si>
  <si>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</si>
  <si>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</si>
  <si>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</si>
  <si>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</si>
  <si>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</si>
  <si>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</si>
  <si>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</si>
  <si>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</si>
  <si>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</si>
  <si>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</si>
  <si>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</si>
  <si>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</si>
  <si>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</si>
  <si>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</si>
  <si>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</si>
  <si>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</si>
  <si>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</si>
  <si>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</si>
  <si>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</si>
  <si>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</si>
  <si>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</si>
  <si>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</si>
  <si>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</si>
  <si>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</si>
  <si>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</si>
  <si>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</si>
  <si>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</si>
  <si>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</si>
  <si>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</si>
  <si>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</si>
  <si>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</si>
  <si>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</si>
  <si>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</si>
  <si>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</si>
  <si>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</si>
  <si>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</si>
  <si>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</si>
  <si>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</si>
  <si>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</si>
  <si>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</si>
  <si>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</si>
  <si>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</si>
  <si>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</si>
  <si>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</si>
  <si>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</si>
  <si>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</si>
  <si>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</si>
  <si>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</si>
  <si>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</si>
  <si>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</si>
  <si>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</si>
  <si>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</si>
  <si>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</si>
  <si>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</si>
  <si>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</si>
  <si>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</si>
  <si>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</si>
  <si>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</si>
  <si>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</si>
  <si>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</si>
  <si>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</si>
  <si>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</si>
  <si>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</si>
  <si>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</si>
  <si>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</si>
  <si>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</si>
  <si>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</si>
  <si>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</si>
  <si>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</si>
  <si>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</si>
  <si>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</si>
  <si>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</si>
  <si>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</si>
  <si>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</si>
  <si>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</si>
  <si>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</si>
  <si>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</si>
  <si>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</si>
  <si>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</si>
  <si>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</si>
  <si>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</si>
  <si>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</si>
  <si>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</si>
  <si>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</si>
  <si>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</si>
  <si>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</si>
  <si>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</si>
  <si>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</si>
  <si>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</si>
  <si>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</si>
  <si>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</si>
  <si>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</si>
  <si>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</si>
  <si>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</si>
  <si>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</si>
  <si>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</si>
  <si>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</si>
  <si>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</si>
  <si>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</si>
  <si>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</si>
  <si>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</si>
  <si>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</si>
  <si>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</si>
  <si>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</si>
  <si>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</si>
  <si>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</si>
  <si>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</si>
  <si>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</si>
  <si>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</si>
  <si>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</si>
  <si>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</si>
  <si>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</si>
  <si>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</si>
  <si>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</si>
  <si>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</si>
  <si>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</si>
  <si>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</si>
  <si>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</si>
  <si>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</si>
  <si>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</si>
  <si>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</si>
  <si>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</si>
  <si>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</si>
  <si>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</si>
  <si>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</si>
  <si>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</si>
  <si>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</si>
  <si>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</si>
  <si>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</si>
  <si>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</si>
  <si>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</si>
  <si>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</si>
  <si>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</si>
  <si>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</si>
  <si>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</si>
  <si>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</si>
  <si>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</si>
  <si>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</si>
  <si>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</si>
  <si>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</si>
  <si>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</si>
  <si>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</si>
  <si>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</si>
  <si>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</si>
  <si>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</si>
  <si>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</si>
  <si>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</si>
  <si>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</si>
  <si>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</si>
  <si>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</si>
  <si>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</si>
  <si>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</si>
  <si>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</si>
  <si>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</si>
  <si>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</si>
  <si>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</si>
  <si>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</si>
  <si>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</si>
  <si>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</si>
  <si>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</si>
  <si>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</si>
  <si>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</si>
  <si>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</si>
  <si>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</si>
  <si>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</si>
  <si>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</si>
  <si>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</si>
  <si>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</si>
  <si>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</si>
  <si>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</si>
  <si>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</si>
  <si>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</si>
  <si>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</si>
  <si>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</si>
  <si>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</si>
  <si>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</si>
  <si>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</si>
  <si>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</si>
  <si>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</si>
  <si>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</si>
  <si>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</si>
  <si>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</si>
  <si>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</si>
  <si>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</si>
  <si>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</si>
  <si>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</si>
  <si>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</si>
  <si>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</si>
  <si>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</si>
  <si>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</si>
  <si>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</si>
  <si>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</si>
  <si>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</si>
  <si>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</si>
  <si>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</si>
  <si>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</si>
  <si>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</si>
  <si>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</si>
  <si>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</si>
  <si>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</si>
  <si>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</si>
  <si>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</si>
  <si>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</si>
  <si>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</si>
  <si>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</si>
  <si>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</si>
  <si>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</si>
  <si>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</si>
  <si>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</si>
  <si>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</si>
  <si>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</si>
  <si>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</si>
  <si>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</si>
  <si>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</si>
  <si>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</si>
  <si>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</si>
  <si>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</si>
  <si>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</si>
  <si>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</si>
  <si>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</si>
  <si>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</si>
  <si>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</si>
  <si>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</si>
  <si>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</si>
  <si>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</si>
  <si>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</si>
  <si>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</si>
  <si>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</si>
  <si>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</si>
  <si>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</si>
  <si>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</si>
  <si>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</si>
  <si>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</si>
  <si>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</si>
  <si>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</si>
  <si>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</si>
  <si>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</si>
  <si>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</si>
  <si>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</si>
  <si>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</si>
  <si>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</si>
  <si>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</si>
  <si>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</si>
  <si>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</si>
  <si>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</si>
  <si>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</si>
  <si>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</si>
  <si>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</si>
  <si>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</si>
  <si>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</si>
  <si>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</si>
  <si>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</si>
  <si>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</si>
  <si>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</si>
  <si>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</si>
  <si>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</si>
  <si>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</si>
  <si>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</si>
  <si>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</si>
  <si>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</si>
  <si>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</si>
  <si>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</si>
  <si>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</si>
  <si>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</si>
  <si>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</si>
  <si>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</si>
  <si>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</si>
  <si>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</si>
  <si>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</si>
  <si>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</si>
  <si>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</si>
  <si>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</si>
  <si>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</si>
  <si>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</si>
  <si>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</si>
  <si>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</si>
  <si>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</si>
  <si>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</si>
  <si>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</si>
  <si>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</si>
  <si>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</si>
  <si>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</si>
  <si>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</si>
  <si>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</si>
  <si>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</si>
  <si>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</si>
  <si>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</si>
  <si>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</si>
  <si>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</si>
  <si>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</si>
  <si>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</si>
  <si>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</si>
  <si>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</si>
  <si>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</si>
  <si>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</si>
  <si>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</si>
  <si>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</si>
  <si>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</si>
  <si>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</si>
  <si>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</si>
  <si>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</si>
  <si>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</si>
  <si>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</si>
  <si>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</si>
  <si>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</si>
  <si>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</si>
  <si>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</si>
  <si>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</si>
  <si>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</si>
  <si>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</si>
  <si>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</si>
  <si>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</si>
  <si>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</si>
  <si>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</si>
  <si>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</si>
  <si>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</si>
  <si>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</si>
  <si>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</si>
  <si>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</si>
  <si>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</si>
  <si>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</si>
  <si>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</si>
  <si>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</si>
  <si>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</si>
  <si>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</si>
  <si>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</si>
  <si>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</si>
  <si>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</si>
  <si>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</si>
  <si>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</si>
  <si>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</si>
  <si>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</si>
  <si>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</si>
  <si>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</si>
  <si>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</si>
  <si>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</si>
  <si>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</si>
  <si>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</si>
  <si>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</si>
  <si>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</si>
  <si>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</si>
  <si>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</si>
  <si>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</si>
  <si>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</si>
  <si>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</si>
  <si>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</si>
  <si>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</si>
  <si>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</si>
  <si>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</si>
  <si>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</si>
  <si>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</si>
  <si>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</si>
  <si>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</si>
  <si>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</si>
  <si>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</si>
  <si>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</si>
  <si>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</si>
  <si>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</si>
  <si>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</si>
  <si>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</si>
  <si>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</si>
  <si>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</si>
  <si>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</si>
  <si>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</si>
  <si>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</si>
  <si>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</si>
  <si>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</si>
  <si>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</si>
  <si>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</si>
  <si>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</si>
  <si>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</si>
  <si>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</si>
  <si>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</si>
  <si>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</si>
  <si>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</si>
  <si>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</si>
  <si>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</si>
  <si>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</si>
  <si>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</si>
  <si>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</si>
  <si>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</si>
  <si>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</si>
  <si>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</si>
  <si>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</si>
  <si>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</si>
  <si>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</si>
  <si>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</si>
  <si>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</si>
  <si>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</si>
  <si>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</si>
  <si>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</si>
  <si>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</si>
  <si>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</si>
  <si>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</si>
  <si>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</si>
  <si>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</si>
  <si>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</si>
  <si>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</si>
  <si>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</si>
  <si>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</si>
  <si>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</si>
  <si>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</si>
  <si>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</si>
  <si>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</si>
  <si>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</si>
  <si>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</si>
  <si>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</si>
  <si>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</si>
  <si>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</si>
  <si>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</si>
  <si>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</si>
  <si>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</si>
  <si>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</si>
  <si>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</si>
  <si>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</si>
  <si>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</si>
  <si>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</si>
  <si>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</si>
  <si>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</si>
  <si>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</si>
  <si>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</si>
  <si>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</si>
  <si>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</si>
  <si>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</si>
  <si>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</si>
  <si>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</si>
  <si>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</si>
  <si>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</si>
  <si>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</si>
  <si>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</si>
  <si>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</si>
  <si>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</si>
  <si>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</si>
  <si>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</si>
  <si>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</si>
  <si>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</si>
  <si>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</si>
  <si>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</si>
  <si>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</si>
  <si>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</si>
  <si>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</si>
  <si>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</si>
  <si>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</si>
  <si>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</si>
  <si>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</si>
  <si>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</si>
  <si>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</si>
  <si>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</si>
  <si>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</si>
  <si>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</si>
  <si>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</si>
  <si>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</si>
  <si>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</si>
  <si>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</si>
  <si>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</si>
  <si>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</si>
  <si>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</si>
  <si>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</si>
  <si>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</si>
  <si>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</si>
  <si>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</si>
  <si>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</si>
  <si>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</si>
  <si>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</si>
  <si>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</si>
  <si>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</si>
  <si>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</si>
  <si>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</si>
  <si>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</si>
  <si>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</si>
  <si>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</si>
  <si>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</si>
  <si>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</si>
  <si>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</si>
  <si>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</si>
  <si>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</si>
  <si>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</si>
  <si>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</si>
  <si>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</si>
  <si>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</si>
  <si>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</si>
  <si>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</si>
  <si>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</si>
  <si>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</si>
  <si>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</si>
  <si>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</si>
  <si>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</si>
  <si>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</si>
  <si>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</si>
  <si>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</si>
  <si>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</si>
  <si>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</si>
  <si>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</si>
  <si>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</si>
  <si>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</si>
  <si>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</si>
  <si>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</si>
  <si>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</si>
  <si>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</si>
  <si>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</si>
  <si>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</si>
  <si>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</si>
  <si>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</si>
  <si>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</si>
  <si>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</si>
  <si>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</si>
  <si>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</si>
  <si>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</si>
  <si>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</si>
  <si>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</si>
  <si>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</si>
  <si>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</si>
  <si>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</si>
  <si>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</si>
  <si>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</si>
  <si>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</si>
  <si>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</si>
  <si>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</si>
  <si>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</si>
  <si>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</si>
  <si>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</si>
  <si>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</si>
  <si>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</si>
  <si>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</si>
  <si>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</si>
  <si>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</si>
  <si>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</si>
  <si>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</si>
  <si>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</si>
  <si>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</si>
  <si>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</si>
  <si>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</si>
  <si>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</si>
  <si>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</si>
  <si>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</si>
  <si>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</si>
  <si>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</si>
  <si>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</si>
  <si>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</si>
  <si>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</si>
  <si>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</si>
  <si>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</si>
  <si>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</si>
  <si>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</si>
  <si>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</si>
  <si>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</si>
  <si>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</si>
  <si>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</si>
  <si>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</si>
  <si>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</si>
  <si>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</si>
  <si>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</si>
  <si>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</si>
  <si>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</si>
  <si>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</si>
  <si>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</si>
  <si>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</si>
  <si>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</si>
  <si>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</si>
  <si>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</si>
  <si>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</si>
  <si>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</si>
  <si>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</si>
  <si>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</si>
  <si>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</si>
  <si>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</si>
  <si>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</si>
  <si>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</si>
  <si>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</si>
  <si>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</si>
  <si>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</si>
  <si>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</si>
  <si>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</si>
  <si>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</si>
  <si>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</si>
  <si>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</si>
  <si>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</si>
  <si>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</si>
  <si>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</si>
  <si>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</si>
  <si>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</si>
  <si>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</si>
  <si>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</si>
  <si>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</si>
  <si>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</si>
  <si>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</si>
  <si>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</si>
  <si>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</si>
  <si>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</si>
  <si>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</si>
  <si>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</si>
  <si>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</si>
  <si>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</si>
  <si>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</si>
  <si>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</si>
  <si>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</si>
  <si>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</si>
  <si>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</si>
  <si>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</si>
  <si>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</si>
  <si>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</si>
  <si>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</si>
  <si>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</si>
  <si>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</si>
  <si>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</si>
  <si>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</si>
  <si>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</si>
  <si>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</si>
  <si>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</si>
  <si>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</si>
  <si>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</si>
  <si>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</si>
  <si>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</si>
  <si>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</si>
  <si>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</si>
  <si>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</si>
  <si>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</si>
  <si>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</si>
  <si>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</si>
  <si>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</si>
  <si>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</si>
  <si>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</si>
  <si>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</si>
  <si>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</si>
  <si>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</si>
  <si>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</si>
  <si>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</si>
  <si>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</si>
  <si>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</si>
  <si>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</si>
  <si>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</si>
  <si>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</si>
  <si>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</si>
  <si>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</si>
  <si>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</si>
  <si>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</si>
  <si>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</si>
  <si>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</si>
  <si>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</si>
  <si>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</si>
  <si>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</si>
  <si>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</si>
  <si>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</si>
  <si>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</si>
  <si>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</si>
  <si>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</si>
  <si>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</si>
  <si>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</si>
  <si>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</si>
  <si>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</si>
  <si>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</si>
  <si>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</si>
  <si>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</si>
  <si>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</si>
  <si>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</si>
  <si>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</si>
  <si>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</si>
  <si>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</si>
  <si>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</si>
  <si>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</si>
  <si>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</si>
  <si>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</si>
  <si>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</si>
  <si>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</si>
  <si>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</si>
  <si>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</si>
  <si>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</si>
  <si>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</si>
  <si>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</si>
  <si>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</si>
  <si>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</si>
  <si>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</si>
  <si>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</si>
  <si>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</si>
  <si>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</si>
  <si>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</si>
  <si>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</si>
  <si>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</si>
  <si>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</si>
  <si>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</si>
  <si>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</si>
  <si>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</si>
  <si>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</si>
  <si>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</si>
  <si>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</si>
  <si>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</si>
  <si>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</si>
  <si>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</si>
  <si>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</si>
  <si>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</si>
  <si>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</si>
  <si>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</si>
  <si>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</si>
  <si>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</si>
  <si>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</si>
  <si>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</si>
  <si>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</si>
  <si>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</si>
  <si>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</si>
  <si>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</si>
  <si>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</si>
  <si>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</si>
  <si>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</si>
  <si>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</si>
  <si>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</si>
  <si>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</si>
  <si>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</si>
  <si>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</si>
  <si>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</si>
  <si>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</si>
  <si>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</si>
  <si>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</si>
  <si>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</si>
  <si>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</si>
  <si>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</si>
  <si>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</si>
  <si>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</si>
  <si>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</si>
  <si>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</si>
  <si>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</si>
  <si>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</si>
  <si>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</si>
  <si>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</si>
  <si>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</si>
  <si>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</si>
  <si>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</si>
  <si>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</si>
  <si>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</si>
  <si>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</si>
  <si>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</si>
  <si>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</si>
  <si>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</si>
  <si>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</si>
  <si>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</si>
  <si>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</si>
  <si>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</si>
  <si>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</si>
  <si>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</si>
  <si>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</si>
  <si>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</si>
  <si>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</si>
  <si>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</si>
  <si>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</si>
  <si>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</si>
  <si>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</si>
  <si>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</si>
  <si>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</si>
  <si>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</si>
  <si>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</si>
  <si>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</si>
  <si>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</si>
  <si>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</si>
  <si>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</si>
  <si>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</si>
  <si>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</si>
  <si>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</si>
  <si>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</si>
  <si>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</si>
  <si>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</si>
  <si>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</si>
  <si>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</si>
  <si>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</si>
  <si>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</si>
  <si>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</si>
  <si>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</si>
  <si>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</si>
  <si>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</si>
  <si>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</si>
  <si>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</si>
  <si>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</si>
  <si>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</si>
  <si>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</si>
  <si>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</si>
  <si>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</si>
  <si>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</si>
  <si>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</si>
  <si>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</si>
  <si>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</si>
  <si>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</si>
  <si>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</si>
  <si>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</si>
  <si>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</si>
  <si>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</si>
  <si>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</si>
  <si>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</si>
  <si>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</si>
  <si>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</si>
  <si>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</si>
  <si>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</si>
  <si>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</si>
  <si>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</si>
  <si>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</si>
  <si>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</si>
  <si>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</si>
  <si>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</si>
  <si>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</si>
  <si>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</si>
  <si>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</si>
  <si>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</si>
  <si>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</si>
  <si>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</si>
  <si>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</si>
  <si>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</si>
  <si>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</si>
  <si>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</si>
  <si>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</si>
  <si>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</si>
  <si>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</si>
  <si>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</si>
  <si>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</si>
  <si>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</si>
  <si>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</si>
  <si>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</si>
  <si>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</si>
  <si>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</si>
  <si>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</si>
  <si>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</si>
  <si>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</si>
  <si>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</si>
  <si>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</si>
  <si>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</si>
  <si>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</si>
  <si>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</si>
  <si>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</si>
  <si>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</si>
  <si>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</si>
  <si>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</si>
  <si>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</si>
  <si>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</si>
  <si>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</si>
  <si>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</si>
  <si>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</si>
  <si>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</si>
  <si>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</si>
  <si>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</si>
  <si>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</si>
  <si>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</si>
  <si>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</si>
  <si>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</si>
  <si>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</si>
  <si>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</si>
  <si>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</si>
  <si>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</si>
  <si>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</si>
  <si>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</si>
  <si>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</si>
  <si>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</si>
  <si>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</si>
  <si>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</si>
  <si>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</si>
  <si>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</si>
  <si>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</si>
  <si>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</si>
  <si>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</si>
  <si>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</si>
  <si>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</si>
  <si>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</si>
  <si>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</si>
  <si>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</si>
  <si>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</si>
  <si>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</si>
  <si>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</si>
  <si>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</si>
  <si>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</si>
  <si>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</si>
  <si>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</si>
  <si>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</si>
  <si>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</si>
  <si>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</si>
  <si>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</si>
  <si>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</si>
  <si>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</si>
  <si>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</si>
  <si>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</si>
  <si>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</si>
  <si>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</si>
  <si>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</si>
  <si>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</si>
  <si>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</si>
  <si>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</si>
  <si>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</si>
  <si>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</si>
  <si>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</si>
  <si>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</si>
  <si>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</si>
  <si>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</si>
  <si>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</si>
  <si>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</si>
  <si>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</si>
  <si>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</si>
  <si>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</si>
  <si>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</si>
  <si>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</si>
  <si>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</si>
  <si>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</si>
  <si>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</si>
  <si>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</si>
  <si>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</si>
  <si>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</si>
  <si>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</si>
  <si>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</si>
  <si>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</si>
  <si>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</si>
  <si>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</si>
  <si>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</si>
  <si>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</si>
  <si>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</si>
  <si>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</si>
  <si>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</si>
  <si>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</si>
  <si>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</si>
  <si>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</si>
  <si>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</si>
  <si>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</si>
  <si>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</si>
  <si>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</si>
  <si>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</si>
  <si>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</si>
  <si>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</si>
  <si>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</si>
  <si>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</si>
  <si>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</si>
  <si>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</si>
  <si>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</si>
  <si>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</si>
  <si>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</si>
  <si>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</si>
  <si>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</si>
  <si>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</si>
  <si>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</si>
  <si>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</si>
  <si>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</si>
  <si>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</si>
  <si>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</si>
  <si>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</si>
  <si>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</si>
  <si>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</si>
  <si>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</si>
  <si>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</si>
  <si>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</si>
  <si>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</si>
  <si>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</si>
  <si>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</si>
  <si>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</si>
  <si>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</si>
  <si>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</si>
  <si>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</si>
  <si>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</si>
  <si>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</si>
  <si>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</si>
  <si>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</si>
  <si>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</si>
  <si>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</si>
  <si>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</si>
  <si>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</si>
  <si>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</si>
  <si>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</si>
  <si>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</si>
  <si>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</si>
  <si>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</si>
  <si>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</si>
  <si>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</si>
  <si>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</si>
  <si>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</si>
  <si>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</si>
  <si>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</si>
  <si>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</si>
  <si>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</si>
  <si>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</si>
  <si>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</si>
  <si>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</si>
  <si>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</si>
  <si>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</si>
  <si>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</si>
  <si>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</si>
  <si>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</si>
  <si>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</si>
  <si>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</si>
  <si>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</si>
  <si>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</si>
  <si>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</si>
  <si>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</si>
  <si>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</si>
  <si>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</si>
  <si>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</si>
  <si>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</si>
  <si>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</si>
  <si>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</si>
  <si>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</si>
  <si>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</si>
  <si>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</si>
  <si>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</si>
  <si>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</si>
  <si>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</si>
  <si>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</si>
  <si>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</si>
  <si>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</si>
  <si>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</si>
  <si>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</si>
  <si>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</si>
  <si>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</si>
  <si>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</si>
  <si>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</si>
  <si>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</si>
  <si>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</si>
  <si>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</si>
  <si>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</si>
  <si>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</si>
  <si>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</si>
  <si>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</si>
  <si>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</si>
  <si>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</si>
  <si>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</si>
  <si>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</si>
  <si>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</si>
  <si>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</si>
  <si>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</si>
  <si>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</si>
  <si>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</si>
  <si>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</si>
  <si>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</si>
  <si>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</si>
  <si>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</si>
  <si>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</si>
  <si>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</si>
  <si>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</si>
  <si>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</si>
  <si>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</si>
  <si>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</si>
  <si>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</si>
  <si>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</si>
  <si>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</si>
  <si>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</si>
  <si>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</si>
  <si>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</si>
  <si>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</si>
  <si>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</si>
  <si>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</si>
  <si>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</si>
  <si>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</si>
  <si>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</si>
  <si>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</si>
  <si>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</si>
  <si>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</si>
  <si>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</si>
  <si>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</si>
  <si>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</si>
  <si>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</si>
  <si>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</si>
  <si>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</si>
  <si>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</si>
  <si>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</si>
  <si>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</si>
  <si>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</si>
  <si>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</si>
  <si>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</si>
  <si>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</si>
  <si>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</si>
  <si>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</si>
  <si>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</si>
  <si>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</si>
  <si>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</si>
  <si>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</si>
  <si>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</si>
  <si>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</si>
  <si>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</si>
  <si>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</si>
  <si>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</si>
  <si>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</si>
  <si>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</si>
  <si>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</si>
  <si>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</si>
  <si>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</si>
  <si>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</si>
  <si>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</si>
  <si>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</si>
  <si>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</si>
  <si>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</si>
  <si>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</si>
  <si>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</si>
  <si>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</si>
  <si>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</si>
  <si>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</si>
  <si>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</si>
  <si>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</si>
  <si>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</si>
  <si>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</si>
  <si>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</si>
  <si>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</si>
  <si>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</si>
  <si>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</si>
  <si>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</si>
  <si>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</si>
  <si>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</si>
  <si>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</si>
  <si>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</si>
  <si>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</si>
  <si>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</si>
  <si>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</si>
  <si>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</si>
  <si>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</si>
  <si>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</si>
  <si>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</si>
  <si>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</si>
  <si>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</si>
  <si>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</si>
  <si>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</si>
  <si>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</si>
  <si>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</si>
  <si>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</si>
  <si>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</si>
  <si>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</si>
  <si>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</si>
  <si>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</si>
  <si>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</si>
  <si>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</si>
  <si>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</si>
  <si>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</si>
  <si>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</si>
  <si>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</si>
  <si>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</si>
  <si>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</si>
  <si>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</si>
  <si>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</si>
  <si>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</si>
  <si>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</si>
  <si>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</si>
  <si>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</si>
  <si>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</si>
  <si>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</si>
  <si>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</si>
  <si>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</si>
  <si>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</si>
  <si>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</si>
  <si>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</si>
  <si>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</si>
  <si>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</si>
  <si>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</si>
  <si>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</si>
  <si>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</si>
  <si>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</si>
  <si>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</si>
  <si>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</si>
  <si>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</si>
  <si>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</si>
  <si>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</si>
  <si>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</si>
  <si>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</si>
  <si>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</si>
  <si>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</si>
  <si>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</si>
  <si>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</si>
  <si>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</si>
  <si>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</si>
  <si>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</si>
  <si>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</si>
  <si>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</si>
  <si>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</si>
  <si>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</si>
  <si>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</si>
  <si>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</si>
  <si>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</si>
  <si>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</si>
  <si>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</si>
  <si>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</si>
  <si>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</si>
  <si>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</si>
  <si>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</si>
  <si>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</si>
  <si>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</si>
  <si>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</si>
  <si>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</si>
  <si>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</si>
  <si>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</si>
  <si>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</si>
  <si>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</si>
  <si>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</si>
  <si>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</si>
  <si>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</si>
  <si>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</si>
  <si>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</si>
  <si>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</si>
  <si>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</si>
  <si>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</si>
  <si>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</si>
  <si>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</si>
  <si>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</si>
  <si>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</si>
  <si>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</si>
  <si>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</si>
  <si>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</si>
  <si>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</si>
  <si>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</si>
  <si>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</si>
  <si>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</si>
  <si>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</si>
  <si>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</si>
  <si>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</si>
  <si>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</si>
  <si>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</si>
  <si>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</si>
  <si>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</si>
  <si>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</si>
  <si>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</si>
  <si>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</si>
  <si>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</si>
  <si>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</si>
  <si>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</si>
  <si>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</si>
  <si>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</si>
  <si>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</si>
  <si>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</si>
  <si>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</si>
  <si>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</si>
  <si>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</si>
  <si>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</si>
  <si>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</si>
  <si>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</si>
  <si>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</si>
  <si>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</si>
  <si>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</si>
  <si>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</si>
  <si>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</si>
  <si>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</si>
  <si>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</si>
  <si>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</si>
  <si>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</si>
  <si>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</si>
  <si>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</si>
  <si>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</si>
  <si>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</si>
  <si>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</si>
  <si>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</si>
  <si>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</si>
  <si>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</si>
  <si>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</si>
  <si>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</si>
  <si>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</si>
  <si>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</si>
  <si>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</si>
  <si>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</si>
  <si>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</si>
  <si>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</si>
  <si>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</si>
  <si>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</si>
  <si>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</si>
  <si>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</si>
  <si>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</si>
  <si>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</si>
  <si>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</si>
  <si>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</si>
  <si>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</si>
  <si>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</si>
  <si>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</si>
  <si>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</si>
  <si>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</si>
  <si>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</si>
  <si>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</si>
  <si>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</si>
  <si>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</si>
  <si>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</si>
  <si>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</si>
  <si>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</si>
  <si>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</si>
  <si>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</si>
  <si>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</si>
  <si>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</si>
  <si>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</si>
  <si>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</si>
  <si>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</si>
  <si>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</si>
  <si>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</si>
  <si>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</si>
  <si>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</si>
  <si>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</si>
  <si>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</si>
  <si>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</si>
  <si>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</si>
  <si>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</si>
  <si>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</si>
  <si>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</si>
  <si>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</si>
  <si>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</si>
  <si>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</si>
  <si>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</si>
  <si>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</si>
  <si>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</si>
  <si>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</si>
  <si>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</si>
  <si>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</si>
  <si>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</si>
  <si>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</si>
  <si>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</si>
  <si>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</si>
  <si>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</si>
  <si>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</si>
  <si>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</si>
  <si>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</si>
  <si>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</si>
  <si>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</si>
  <si>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</si>
  <si>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</si>
  <si>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</si>
  <si>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</si>
  <si>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</si>
  <si>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</si>
  <si>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</si>
  <si>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</si>
  <si>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</si>
  <si>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</si>
  <si>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</si>
  <si>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</si>
  <si>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</si>
  <si>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</si>
  <si>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</si>
  <si>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</si>
  <si>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</si>
  <si>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</si>
  <si>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</si>
  <si>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</si>
  <si>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</si>
  <si>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</si>
  <si>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</si>
  <si>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</si>
  <si>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</si>
  <si>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</si>
  <si>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</si>
  <si>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</si>
  <si>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</si>
  <si>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</si>
  <si>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</si>
  <si>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</si>
  <si>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</si>
  <si>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</si>
  <si>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</si>
  <si>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</si>
  <si>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</si>
  <si>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</si>
  <si>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</si>
  <si>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</si>
  <si>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</si>
  <si>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</si>
  <si>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</si>
  <si>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</si>
  <si>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</si>
  <si>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</si>
  <si>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</si>
  <si>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</si>
  <si>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</si>
  <si>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</si>
  <si>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</si>
  <si>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</si>
  <si>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</si>
  <si>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</si>
  <si>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</si>
  <si>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</si>
  <si>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</si>
  <si>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</si>
  <si>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</si>
  <si>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</si>
  <si>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</si>
  <si>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</si>
  <si>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</si>
  <si>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</si>
  <si>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</si>
  <si>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</si>
  <si>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</si>
  <si>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</si>
  <si>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</si>
  <si>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</si>
  <si>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</si>
  <si>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</si>
  <si>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</si>
  <si>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</si>
  <si>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</si>
  <si>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</si>
  <si>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</si>
  <si>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</si>
  <si>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</si>
  <si>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</si>
  <si>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</si>
  <si>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</si>
  <si>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</si>
  <si>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</si>
  <si>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</si>
  <si>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</si>
  <si>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</si>
  <si>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</si>
  <si>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</si>
  <si>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</si>
  <si>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</si>
  <si>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</si>
  <si>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</si>
  <si>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</si>
  <si>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</si>
  <si>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</si>
  <si>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</si>
  <si>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</si>
  <si>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</si>
  <si>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</si>
  <si>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</si>
  <si>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</si>
  <si>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</si>
  <si>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</si>
  <si>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</si>
  <si>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</si>
  <si>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</si>
  <si>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</si>
  <si>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</si>
  <si>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</si>
  <si>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</si>
  <si>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</si>
  <si>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</si>
  <si>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</si>
  <si>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</si>
  <si>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</si>
  <si>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</si>
  <si>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</si>
  <si>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</si>
  <si>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</si>
  <si>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</si>
  <si>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</si>
  <si>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</si>
  <si>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</si>
  <si>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</si>
  <si>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</si>
  <si>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</si>
  <si>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</si>
  <si>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</si>
  <si>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</si>
  <si>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</si>
  <si>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</si>
  <si>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</si>
  <si>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</si>
  <si>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</si>
  <si>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</si>
  <si>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</si>
  <si>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</si>
  <si>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</si>
  <si>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</si>
  <si>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</si>
  <si>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</si>
  <si>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</si>
  <si>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</si>
  <si>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</si>
  <si>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</si>
  <si>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</si>
  <si>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</si>
  <si>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</si>
  <si>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</si>
  <si>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</si>
  <si>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</si>
  <si>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</si>
  <si>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</si>
  <si>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</si>
  <si>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</si>
  <si>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</si>
  <si>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</si>
  <si>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</si>
  <si>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</si>
  <si>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</si>
  <si>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</si>
  <si>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</si>
  <si>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</si>
  <si>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</si>
  <si>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</si>
  <si>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</si>
  <si>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</si>
  <si>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</si>
  <si>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</si>
  <si>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</si>
  <si>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</si>
  <si>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</si>
  <si>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</si>
  <si>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</si>
  <si>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</si>
  <si>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</si>
  <si>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</si>
  <si>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</si>
  <si>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</si>
  <si>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</si>
  <si>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</si>
  <si>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</si>
  <si>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</si>
  <si>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</si>
  <si>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</si>
  <si>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</si>
  <si>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</si>
  <si>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</si>
  <si>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</si>
  <si>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</si>
  <si>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</si>
  <si>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</si>
  <si>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</si>
  <si>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</si>
  <si>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</si>
  <si>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</si>
  <si>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</si>
  <si>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</si>
  <si>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</si>
  <si>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</si>
  <si>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</si>
  <si>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</si>
  <si>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</si>
  <si>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</si>
  <si>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</si>
  <si>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</si>
  <si>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</si>
  <si>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</si>
  <si>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</si>
  <si>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</si>
  <si>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</si>
  <si>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</si>
  <si>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</si>
  <si>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</si>
  <si>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</si>
  <si>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</si>
  <si>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</si>
  <si>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</si>
  <si>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</si>
  <si>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</si>
  <si>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</si>
  <si>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</si>
  <si>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</si>
  <si>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</si>
  <si>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</si>
  <si>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</si>
  <si>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</si>
  <si>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</si>
  <si>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</si>
  <si>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</si>
  <si>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</si>
  <si>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</si>
  <si>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</si>
  <si>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</si>
  <si>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</si>
  <si>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</si>
  <si>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</si>
  <si>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</si>
  <si>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</si>
  <si>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</si>
  <si>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</si>
  <si>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</si>
  <si>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</si>
  <si>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</si>
  <si>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</si>
  <si>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</si>
  <si>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</si>
  <si>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</si>
  <si>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</si>
  <si>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</si>
  <si>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</si>
  <si>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</si>
  <si>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</si>
  <si>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</si>
  <si>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</si>
  <si>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</si>
  <si>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</si>
  <si>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</si>
  <si>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</si>
  <si>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</si>
  <si>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</si>
  <si>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</si>
  <si>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</si>
  <si>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</si>
  <si>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</si>
  <si>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</si>
  <si>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</si>
  <si>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</si>
  <si>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</si>
  <si>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</si>
  <si>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</si>
  <si>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</si>
  <si>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</si>
  <si>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</si>
  <si>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</si>
  <si>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</si>
  <si>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</si>
  <si>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</si>
  <si>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</si>
  <si>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</si>
  <si>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</si>
  <si>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</si>
  <si>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</si>
  <si>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</si>
  <si>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</si>
  <si>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</si>
  <si>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</si>
  <si>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</si>
  <si>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</si>
  <si>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</si>
  <si>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</si>
  <si>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</si>
  <si>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</si>
  <si>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</si>
  <si>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</si>
  <si>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</si>
  <si>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</si>
  <si>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</si>
  <si>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</si>
  <si>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</si>
  <si>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</si>
  <si>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</si>
  <si>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</si>
  <si>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</si>
  <si>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</si>
  <si>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</si>
  <si>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</si>
  <si>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</si>
  <si>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</si>
  <si>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</si>
  <si>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</si>
  <si>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</si>
  <si>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</si>
  <si>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</si>
  <si>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</si>
  <si>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</si>
  <si>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</si>
  <si>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</si>
  <si>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</si>
  <si>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</si>
  <si>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</si>
  <si>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</si>
  <si>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</si>
  <si>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</si>
  <si>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</si>
  <si>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</si>
  <si>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</si>
  <si>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</si>
  <si>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</si>
  <si>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</si>
  <si>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</si>
  <si>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</si>
  <si>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</si>
  <si>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</si>
  <si>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</si>
  <si>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</si>
  <si>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</si>
  <si>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</si>
  <si>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</si>
  <si>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</si>
  <si>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</si>
  <si>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</si>
  <si>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</si>
  <si>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</si>
  <si>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</si>
  <si>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</si>
  <si>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</si>
  <si>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</si>
  <si>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</si>
  <si>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</si>
  <si>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</si>
  <si>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</si>
  <si>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</si>
  <si>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</si>
  <si>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</si>
  <si>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</si>
  <si>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</si>
  <si>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</si>
  <si>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</si>
  <si>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</si>
  <si>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</si>
  <si>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</si>
  <si>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</si>
  <si>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</si>
  <si>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</si>
  <si>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</si>
  <si>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</si>
  <si>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</si>
  <si>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</si>
  <si>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</si>
  <si>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</si>
  <si>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</si>
  <si>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</si>
  <si>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</si>
  <si>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</si>
  <si>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</si>
  <si>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</si>
  <si>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</si>
  <si>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</si>
  <si>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</si>
  <si>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</si>
  <si>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</si>
  <si>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</si>
  <si>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</si>
  <si>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</si>
  <si>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</si>
  <si>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</si>
  <si>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</si>
  <si>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</si>
  <si>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</si>
  <si>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</si>
  <si>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</si>
  <si>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</si>
  <si>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</si>
  <si>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</si>
  <si>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</si>
  <si>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</si>
  <si>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</si>
  <si>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</si>
  <si>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</si>
  <si>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</si>
  <si>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</si>
  <si>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</si>
  <si>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</si>
  <si>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</si>
  <si>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</si>
  <si>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</si>
  <si>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</si>
  <si>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</si>
  <si>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</si>
  <si>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</si>
  <si>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</si>
  <si>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</si>
  <si>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</si>
  <si>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</si>
  <si>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</si>
  <si>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</si>
  <si>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</si>
  <si>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</si>
  <si>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</si>
  <si>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</si>
  <si>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</si>
  <si>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</si>
  <si>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</si>
  <si>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</si>
  <si>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</si>
  <si>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</si>
  <si>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</si>
  <si>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</si>
  <si>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</si>
  <si>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</si>
  <si>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</si>
  <si>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</si>
  <si>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</si>
  <si>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</si>
  <si>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</si>
  <si>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</si>
  <si>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</si>
  <si>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</si>
  <si>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</si>
  <si>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</si>
  <si>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</si>
  <si>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</si>
  <si>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</si>
  <si>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</si>
  <si>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</si>
  <si>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</si>
  <si>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</si>
  <si>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</si>
  <si>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</si>
  <si>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</si>
  <si>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</si>
  <si>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</si>
  <si>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</si>
  <si>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</si>
  <si>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</si>
  <si>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</si>
  <si>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</si>
  <si>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</si>
  <si>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</si>
  <si>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</si>
  <si>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</si>
  <si>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</si>
  <si>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</si>
  <si>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</si>
  <si>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</si>
  <si>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</si>
  <si>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</si>
  <si>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</si>
  <si>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</si>
  <si>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</si>
  <si>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</si>
  <si>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</si>
  <si>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</si>
  <si>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</si>
  <si>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</si>
  <si>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</si>
  <si>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</si>
  <si>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</si>
  <si>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</si>
  <si>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</si>
  <si>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</si>
  <si>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</si>
  <si>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</si>
  <si>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</si>
  <si>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</si>
  <si>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</si>
  <si>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</si>
  <si>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</si>
  <si>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</si>
  <si>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</si>
  <si>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</si>
  <si>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</si>
  <si>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</si>
  <si>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</si>
  <si>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</si>
  <si>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</si>
  <si>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</si>
  <si>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</si>
  <si>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</si>
  <si>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</si>
  <si>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</si>
  <si>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</si>
  <si>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</si>
  <si>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</si>
  <si>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</si>
  <si>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</si>
  <si>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</si>
  <si>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</si>
  <si>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</si>
  <si>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</si>
  <si>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</si>
  <si>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</si>
  <si>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</si>
  <si>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</si>
  <si>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</si>
  <si>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</si>
  <si>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</si>
  <si>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</si>
  <si>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</si>
  <si>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</si>
  <si>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</si>
  <si>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</si>
  <si>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</si>
  <si>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</si>
  <si>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</si>
  <si>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</si>
  <si>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</si>
  <si>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</si>
  <si>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</si>
  <si>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</si>
  <si>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</si>
  <si>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</si>
  <si>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</si>
  <si>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</si>
  <si>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</si>
  <si>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</si>
  <si>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</si>
  <si>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</si>
  <si>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</si>
  <si>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</si>
  <si>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</si>
  <si>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</si>
  <si>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</si>
  <si>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</si>
  <si>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</si>
  <si>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</si>
  <si>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</si>
  <si>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</si>
  <si>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</si>
  <si>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</si>
  <si>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</si>
  <si>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</si>
  <si>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</si>
  <si>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</si>
  <si>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</si>
  <si>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</si>
  <si>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</si>
  <si>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</si>
  <si>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</si>
  <si>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</si>
  <si>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</si>
  <si>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</si>
  <si>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</si>
  <si>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</si>
  <si>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</si>
  <si>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</si>
  <si>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</si>
  <si>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</si>
  <si>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</si>
  <si>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</si>
  <si>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</si>
  <si>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</si>
  <si>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</si>
  <si>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</si>
  <si>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</si>
  <si>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</si>
  <si>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</si>
  <si>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</si>
  <si>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</si>
  <si>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</si>
  <si>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</si>
  <si>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</si>
  <si>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</si>
  <si>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</si>
  <si>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</si>
  <si>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</si>
  <si>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</si>
  <si>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</si>
  <si>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</si>
  <si>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</si>
  <si>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</si>
  <si>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</si>
  <si>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</si>
  <si>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</si>
  <si>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</si>
  <si>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</si>
  <si>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</si>
  <si>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</si>
  <si>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</si>
  <si>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</si>
  <si>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</si>
  <si>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</si>
  <si>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</si>
  <si>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</si>
  <si>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</si>
  <si>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</si>
  <si>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</si>
  <si>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</si>
  <si>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</si>
  <si>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</si>
  <si>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</si>
  <si>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</si>
  <si>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</si>
  <si>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</si>
  <si>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</si>
  <si>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</si>
  <si>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</si>
  <si>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</si>
  <si>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</si>
  <si>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</si>
  <si>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</si>
  <si>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</si>
  <si>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</si>
  <si>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</si>
  <si>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</si>
  <si>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</si>
  <si>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</si>
  <si>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</si>
  <si>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</si>
  <si>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</si>
  <si>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</si>
  <si>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</si>
  <si>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</si>
  <si>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</si>
  <si>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</si>
  <si>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</si>
  <si>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</si>
  <si>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</si>
  <si>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</si>
  <si>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</si>
  <si>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</si>
  <si>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</si>
  <si>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</si>
  <si>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</si>
  <si>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</si>
  <si>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</si>
  <si>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</si>
  <si>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</si>
  <si>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</si>
  <si>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</si>
  <si>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</si>
  <si>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</si>
  <si>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</si>
  <si>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</si>
  <si>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</si>
  <si>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</si>
  <si>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</si>
  <si>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</si>
  <si>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</si>
  <si>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</si>
  <si>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</si>
  <si>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</si>
  <si>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</si>
  <si>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</si>
  <si>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</si>
  <si>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</si>
  <si>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</si>
  <si>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</si>
  <si>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</si>
  <si>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</si>
  <si>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</si>
  <si>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</si>
  <si>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</si>
  <si>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</si>
  <si>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</si>
  <si>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</si>
  <si>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</si>
  <si>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</si>
  <si>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</si>
  <si>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</si>
  <si>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</si>
  <si>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</si>
  <si>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</si>
  <si>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</si>
  <si>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</si>
  <si>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</si>
  <si>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</si>
  <si>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</si>
  <si>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</si>
  <si>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</si>
  <si>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</si>
  <si>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</si>
  <si>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</si>
  <si>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</si>
  <si>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</si>
  <si>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</si>
  <si>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</si>
  <si>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</si>
  <si>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</si>
  <si>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</si>
  <si>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</si>
  <si>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</si>
  <si>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</si>
  <si>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</si>
  <si>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</si>
  <si>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</si>
  <si>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</si>
  <si>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</si>
  <si>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</si>
  <si>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</si>
  <si>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</si>
  <si>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</si>
  <si>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</si>
  <si>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</si>
  <si>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</si>
  <si>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</si>
  <si>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</si>
  <si>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</si>
  <si>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</si>
  <si>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</si>
  <si>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</si>
  <si>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</si>
  <si>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</si>
  <si>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</si>
  <si>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</si>
  <si>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</si>
  <si>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</si>
  <si>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</si>
  <si>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</si>
  <si>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</si>
  <si>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</si>
  <si>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</si>
  <si>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</si>
  <si>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</si>
  <si>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</si>
  <si>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</si>
  <si>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</si>
  <si>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</si>
  <si>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</si>
  <si>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</si>
  <si>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</si>
  <si>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</si>
  <si>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</si>
  <si>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</si>
  <si>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</si>
  <si>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</si>
  <si>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</si>
  <si>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</si>
  <si>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</si>
  <si>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</si>
  <si>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</si>
  <si>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</si>
  <si>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</si>
  <si>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</si>
  <si>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</si>
  <si>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</si>
  <si>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</si>
  <si>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</si>
  <si>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</si>
  <si>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</si>
  <si>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</si>
  <si>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</si>
  <si>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</si>
  <si>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</si>
  <si>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</si>
  <si>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</si>
  <si>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</si>
  <si>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</si>
  <si>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</si>
  <si>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</si>
  <si>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</si>
  <si>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</si>
  <si>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</si>
  <si>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</si>
  <si>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</si>
  <si>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</si>
  <si>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</si>
  <si>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</si>
  <si>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</si>
  <si>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</si>
  <si>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</si>
  <si>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</si>
  <si>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</si>
  <si>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</si>
  <si>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</si>
  <si>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</si>
  <si>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</si>
  <si>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</si>
  <si>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</si>
  <si>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</si>
  <si>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</si>
  <si>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</si>
  <si>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</si>
  <si>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</si>
  <si>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</si>
  <si>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</si>
  <si>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</si>
  <si>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</si>
  <si>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</si>
  <si>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</si>
  <si>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</si>
  <si>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</si>
  <si>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</si>
  <si>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</si>
  <si>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</si>
  <si>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</si>
  <si>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</si>
  <si>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</si>
  <si>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</si>
  <si>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</si>
  <si>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</si>
  <si>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</si>
  <si>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</si>
  <si>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</si>
  <si>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</si>
  <si>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</si>
  <si>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</si>
  <si>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</si>
  <si>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</si>
  <si>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</si>
  <si>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</si>
  <si>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</si>
  <si>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</si>
  <si>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</si>
  <si>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</si>
  <si>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</si>
  <si>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</si>
  <si>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</si>
  <si>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</si>
  <si>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</si>
  <si>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</si>
  <si>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</si>
  <si>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</si>
  <si>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</si>
  <si>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</si>
  <si>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</si>
  <si>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</si>
  <si>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</si>
  <si>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</si>
  <si>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</si>
  <si>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</si>
  <si>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</si>
  <si>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</si>
  <si>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</si>
  <si>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</si>
  <si>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</si>
  <si>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</si>
  <si>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</si>
  <si>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</si>
  <si>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</si>
  <si>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</si>
  <si>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</si>
  <si>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</si>
  <si>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</si>
  <si>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</si>
  <si>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</si>
  <si>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</si>
  <si>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</si>
  <si>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</si>
  <si>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</si>
  <si>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</si>
  <si>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</si>
  <si>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</si>
  <si>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</si>
  <si>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</si>
  <si>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</si>
  <si>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</si>
  <si>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</si>
  <si>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</si>
  <si>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</si>
  <si>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</si>
  <si>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</si>
  <si>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</si>
  <si>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</si>
  <si>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</si>
  <si>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</si>
  <si>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</si>
  <si>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</si>
  <si>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</si>
  <si>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</si>
  <si>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</si>
  <si>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</si>
  <si>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</si>
  <si>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</si>
  <si>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</si>
  <si>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</si>
  <si>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</si>
  <si>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</si>
  <si>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</si>
  <si>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</si>
  <si>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</si>
  <si>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</si>
  <si>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</si>
  <si>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</si>
  <si>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</si>
  <si>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</si>
  <si>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</si>
  <si>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</si>
  <si>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</si>
  <si>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</si>
  <si>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</si>
  <si>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</si>
  <si>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</si>
  <si>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</si>
  <si>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</si>
  <si>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</si>
  <si>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</si>
  <si>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</si>
  <si>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</si>
  <si>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</si>
  <si>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</si>
  <si>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</si>
  <si>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</si>
  <si>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</si>
  <si>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</si>
  <si>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</si>
  <si>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</si>
  <si>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</si>
  <si>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</si>
  <si>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</si>
  <si>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</si>
  <si>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</si>
  <si>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</si>
  <si>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</si>
  <si>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</si>
  <si>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</si>
  <si>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</si>
  <si>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</si>
  <si>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</si>
  <si>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</si>
  <si>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</si>
  <si>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</si>
  <si>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</si>
  <si>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</si>
  <si>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</si>
  <si>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</si>
  <si>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</si>
  <si>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</si>
  <si>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</si>
  <si>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</si>
  <si>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</si>
  <si>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</si>
  <si>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</si>
  <si>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</si>
  <si>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</si>
  <si>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</si>
  <si>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</si>
  <si>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</si>
  <si>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</si>
  <si>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</si>
  <si>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</si>
  <si>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</si>
  <si>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</si>
  <si>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</si>
  <si>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</si>
  <si>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</si>
  <si>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</si>
  <si>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</si>
  <si>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</si>
  <si>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</si>
  <si>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</si>
  <si>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</si>
  <si>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</si>
  <si>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</si>
  <si>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</si>
  <si>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</si>
  <si>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</si>
  <si>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</si>
  <si>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</si>
  <si>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</si>
  <si>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</si>
  <si>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</si>
  <si>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</si>
  <si>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</si>
  <si>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</si>
  <si>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</si>
  <si>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</si>
  <si>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</si>
  <si>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</si>
  <si>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</si>
  <si>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</si>
  <si>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</si>
  <si>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</si>
  <si>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</si>
  <si>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</si>
  <si>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</si>
  <si>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</si>
  <si>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</si>
  <si>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</si>
  <si>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</si>
  <si>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</si>
  <si>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</si>
  <si>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</si>
  <si>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</si>
  <si>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</si>
  <si>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</si>
  <si>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</si>
  <si>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</si>
  <si>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</si>
  <si>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</si>
  <si>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</si>
  <si>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</si>
  <si>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</si>
  <si>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</si>
  <si>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</si>
  <si>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</si>
  <si>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</si>
  <si>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</si>
  <si>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</si>
  <si>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</si>
  <si>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</si>
  <si>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</si>
  <si>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</si>
  <si>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</si>
  <si>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</si>
  <si>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</si>
  <si>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</si>
  <si>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</si>
  <si>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</si>
  <si>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</si>
  <si>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</si>
  <si>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</si>
  <si>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</si>
  <si>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</si>
  <si>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</si>
  <si>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</si>
  <si>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</si>
  <si>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</si>
  <si>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</si>
  <si>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</si>
  <si>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</si>
  <si>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</si>
  <si>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</si>
  <si>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</si>
  <si>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</si>
  <si>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</si>
  <si>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</si>
  <si>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</si>
  <si>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</si>
  <si>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</si>
  <si>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</si>
  <si>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</si>
  <si>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</si>
  <si>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</si>
  <si>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</si>
  <si>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</si>
  <si>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</si>
  <si>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</si>
  <si>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</si>
  <si>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</si>
  <si>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</si>
  <si>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</si>
  <si>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</si>
  <si>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</si>
  <si>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</si>
  <si>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</si>
  <si>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</si>
  <si>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</si>
  <si>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</si>
  <si>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</si>
  <si>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</si>
  <si>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</si>
  <si>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</si>
  <si>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</si>
  <si>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</si>
  <si>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</si>
  <si>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</si>
  <si>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</si>
  <si>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</si>
  <si>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</si>
  <si>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</si>
  <si>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</si>
  <si>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</si>
  <si>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</si>
  <si>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</si>
  <si>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</si>
  <si>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</si>
  <si>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</si>
  <si>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</si>
  <si>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</si>
  <si>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</si>
  <si>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</si>
  <si>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</si>
  <si>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</si>
  <si>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</si>
  <si>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</si>
  <si>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</si>
  <si>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</si>
  <si>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</si>
  <si>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</si>
  <si>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</si>
  <si>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</si>
  <si>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</si>
  <si>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</si>
  <si>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</si>
  <si>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</si>
  <si>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</si>
  <si>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</si>
  <si>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</si>
  <si>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</si>
  <si>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</si>
  <si>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</si>
  <si>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</si>
  <si>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</si>
  <si>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</si>
  <si>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</si>
  <si>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</si>
  <si>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</si>
  <si>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</si>
  <si>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</si>
  <si>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</si>
  <si>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</si>
  <si>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</si>
  <si>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</si>
  <si>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</si>
  <si>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</si>
  <si>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</si>
  <si>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</si>
  <si>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</si>
  <si>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</si>
  <si>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</si>
  <si>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</si>
  <si>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</si>
  <si>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</si>
  <si>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</si>
  <si>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</si>
  <si>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</si>
  <si>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</si>
  <si>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</si>
  <si>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</si>
  <si>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</si>
  <si>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</si>
  <si>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</si>
  <si>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</si>
  <si>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</si>
  <si>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</si>
  <si>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</si>
  <si>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</si>
  <si>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</si>
  <si>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</si>
  <si>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</si>
  <si>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</si>
  <si>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</si>
  <si>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</si>
  <si>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</si>
  <si>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</si>
  <si>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</si>
  <si>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</si>
  <si>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</si>
  <si>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</si>
  <si>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</si>
  <si>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</si>
  <si>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</si>
  <si>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</si>
  <si>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</si>
  <si>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</si>
  <si>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</si>
  <si>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</si>
  <si>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</si>
  <si>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</si>
  <si>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</si>
  <si>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</si>
  <si>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</si>
  <si>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</si>
  <si>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</si>
  <si>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</si>
  <si>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</si>
  <si>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</si>
  <si>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</si>
  <si>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</si>
  <si>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</si>
  <si>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</si>
  <si>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</si>
  <si>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</si>
  <si>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</si>
  <si>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</si>
  <si>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</si>
  <si>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</si>
  <si>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</si>
  <si>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</si>
  <si>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</si>
  <si>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</si>
  <si>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</si>
  <si>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</si>
  <si>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</si>
  <si>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</si>
  <si>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</si>
  <si>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</si>
  <si>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</si>
  <si>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</si>
  <si>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</si>
  <si>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</si>
  <si>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</si>
  <si>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</si>
  <si>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</si>
  <si>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</si>
  <si>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</si>
  <si>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</si>
  <si>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</si>
  <si>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</si>
  <si>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</si>
  <si>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</si>
  <si>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</si>
  <si>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</si>
  <si>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</si>
  <si>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</si>
  <si>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</si>
  <si>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</si>
  <si>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</si>
  <si>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</si>
  <si>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</si>
  <si>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</si>
  <si>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</si>
  <si>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</si>
  <si>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</si>
  <si>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</si>
  <si>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</si>
  <si>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</si>
  <si>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</si>
  <si>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</si>
  <si>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</si>
  <si>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</si>
  <si>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</si>
  <si>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</si>
  <si>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</si>
  <si>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</si>
  <si>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</si>
  <si>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</si>
  <si>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</si>
  <si>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</si>
  <si>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</si>
  <si>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</si>
  <si>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</si>
  <si>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</si>
  <si>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</si>
  <si>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</si>
  <si>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</si>
  <si>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</si>
  <si>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</si>
  <si>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</si>
  <si>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</si>
  <si>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</si>
  <si>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</si>
  <si>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</si>
  <si>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</si>
  <si>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</si>
  <si>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</si>
  <si>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</si>
  <si>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</si>
  <si>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</si>
  <si>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</si>
  <si>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</si>
  <si>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</si>
  <si>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</si>
  <si>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</si>
  <si>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</si>
  <si>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</si>
  <si>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</si>
  <si>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</si>
  <si>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</si>
  <si>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</si>
  <si>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</si>
  <si>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</si>
  <si>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</si>
  <si>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</si>
  <si>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</si>
  <si>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</si>
  <si>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</si>
  <si>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</si>
  <si>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</si>
  <si>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</si>
  <si>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</si>
  <si>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</si>
  <si>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</si>
  <si>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</si>
  <si>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</si>
  <si>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</si>
  <si>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</si>
  <si>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</si>
  <si>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</si>
  <si>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</si>
  <si>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</si>
  <si>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</si>
  <si>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</si>
  <si>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</si>
  <si>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</si>
  <si>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</si>
  <si>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</si>
  <si>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</si>
  <si>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</si>
  <si>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</si>
  <si>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</si>
  <si>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</si>
  <si>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</si>
  <si>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</si>
  <si>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</si>
  <si>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</si>
  <si>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</si>
  <si>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</si>
  <si>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</si>
  <si>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</si>
  <si>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</si>
  <si>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</si>
  <si>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</si>
  <si>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</si>
  <si>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</si>
  <si>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</si>
  <si>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</si>
  <si>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</si>
  <si>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</si>
  <si>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</si>
  <si>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</si>
  <si>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</si>
  <si>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</si>
  <si>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</si>
  <si>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</si>
  <si>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</si>
  <si>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</si>
  <si>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</si>
  <si>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</si>
  <si>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</si>
  <si>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</si>
  <si>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</si>
  <si>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</si>
  <si>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</si>
  <si>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</si>
  <si>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</si>
  <si>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</si>
  <si>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</si>
  <si>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</si>
  <si>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</si>
  <si>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</si>
  <si>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</si>
  <si>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</si>
  <si>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</si>
  <si>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</si>
  <si>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</si>
  <si>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</si>
  <si>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</si>
  <si>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</si>
  <si>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</si>
  <si>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</si>
  <si>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</si>
  <si>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</si>
  <si>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</si>
  <si>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</si>
  <si>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</si>
  <si>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</si>
  <si>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</si>
  <si>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</si>
  <si>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</si>
  <si>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</si>
  <si>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</si>
  <si>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</si>
  <si>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</si>
  <si>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</si>
  <si>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</si>
  <si>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</si>
  <si>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</si>
  <si>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</si>
  <si>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</si>
  <si>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</si>
  <si>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</si>
  <si>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</si>
  <si>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</si>
  <si>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</si>
  <si>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</si>
  <si>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</si>
  <si>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</si>
  <si>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</si>
  <si>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</si>
  <si>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</si>
  <si>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</si>
  <si>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</si>
  <si>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</si>
  <si>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</si>
  <si>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</si>
  <si>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</si>
  <si>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</si>
  <si>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</si>
  <si>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</si>
  <si>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</si>
  <si>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</si>
  <si>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</si>
  <si>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</si>
  <si>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</si>
  <si>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</si>
  <si>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</si>
  <si>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</si>
  <si>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</si>
  <si>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</si>
  <si>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</si>
  <si>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</si>
  <si>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</si>
  <si>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</si>
  <si>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</si>
  <si>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</si>
  <si>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</si>
  <si>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</si>
  <si>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</si>
  <si>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</si>
  <si>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</si>
  <si>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</si>
  <si>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</si>
  <si>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</si>
  <si>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</si>
  <si>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</si>
  <si>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</si>
  <si>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</si>
  <si>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</si>
  <si>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</si>
  <si>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</si>
  <si>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</si>
  <si>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</si>
  <si>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</si>
  <si>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</si>
  <si>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</si>
  <si>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</si>
  <si>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</si>
  <si>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</si>
  <si>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</si>
  <si>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</si>
  <si>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</si>
  <si>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</si>
  <si>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</si>
  <si>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</si>
  <si>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</si>
  <si>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</si>
  <si>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</si>
  <si>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</si>
  <si>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</si>
  <si>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</si>
  <si>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</si>
  <si>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</si>
  <si>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</si>
  <si>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</si>
  <si>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</si>
  <si>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</si>
  <si>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</si>
  <si>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</si>
  <si>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</si>
  <si>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</si>
  <si>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</si>
  <si>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</si>
  <si>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</si>
  <si>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</si>
  <si>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</si>
  <si>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</si>
  <si>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</si>
  <si>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</si>
  <si>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</si>
  <si>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</si>
  <si>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</si>
  <si>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</si>
  <si>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</si>
  <si>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</si>
  <si>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</si>
  <si>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</si>
  <si>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</si>
  <si>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</si>
  <si>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</si>
  <si>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</si>
  <si>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</si>
  <si>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</si>
  <si>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</si>
  <si>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</si>
  <si>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</si>
  <si>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</si>
  <si>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</si>
  <si>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</si>
  <si>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</si>
  <si>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</si>
  <si>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</si>
  <si>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</si>
  <si>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</si>
  <si>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</si>
  <si>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</si>
  <si>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</si>
  <si>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</si>
  <si>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</si>
  <si>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</si>
  <si>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</si>
  <si>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</si>
  <si>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</si>
  <si>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</si>
  <si>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</si>
  <si>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</si>
  <si>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</si>
  <si>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</si>
  <si>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</si>
  <si>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</si>
  <si>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</si>
  <si>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</si>
  <si>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</si>
  <si>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</si>
  <si>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</si>
  <si>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</si>
  <si>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</si>
  <si>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</si>
  <si>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</si>
  <si>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</si>
  <si>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</si>
  <si>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</si>
  <si>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</si>
  <si>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</si>
  <si>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</si>
  <si>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</si>
  <si>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</si>
  <si>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</si>
  <si>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</si>
  <si>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</si>
  <si>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</si>
  <si>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</si>
  <si>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</si>
  <si>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</si>
  <si>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</si>
  <si>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</si>
  <si>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</si>
  <si>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</si>
  <si>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</si>
  <si>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</si>
  <si>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</si>
  <si>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</si>
  <si>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</si>
  <si>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</si>
  <si>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</si>
  <si>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</si>
  <si>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</si>
  <si>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</si>
  <si>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</si>
  <si>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</si>
  <si>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</si>
  <si>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</si>
  <si>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</si>
  <si>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</si>
  <si>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</si>
  <si>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</si>
  <si>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</si>
  <si>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</si>
  <si>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</si>
  <si>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</si>
  <si>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</si>
  <si>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</si>
  <si>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</si>
  <si>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</si>
  <si>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</si>
  <si>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</si>
  <si>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</si>
  <si>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</si>
  <si>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</si>
  <si>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</si>
  <si>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</si>
  <si>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</si>
  <si>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</si>
  <si>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</si>
  <si>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</si>
  <si>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</si>
  <si>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</si>
  <si>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</si>
  <si>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</si>
  <si>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</si>
  <si>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</si>
  <si>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</si>
  <si>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</si>
  <si>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</si>
  <si>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</si>
  <si>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</si>
  <si>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</si>
  <si>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</si>
  <si>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</si>
  <si>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</si>
  <si>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</si>
  <si>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</si>
  <si>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</si>
  <si>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</si>
  <si>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</si>
  <si>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</si>
  <si>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</si>
  <si>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</si>
  <si>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</si>
  <si>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</si>
  <si>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</si>
  <si>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</si>
  <si>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</si>
  <si>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</si>
  <si>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</si>
  <si>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</si>
  <si>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</si>
  <si>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</si>
  <si>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</si>
  <si>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</si>
  <si>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</si>
  <si>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</si>
  <si>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</si>
  <si>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</si>
  <si>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</si>
  <si>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</si>
  <si>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</si>
  <si>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</si>
  <si>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</si>
  <si>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</si>
  <si>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</si>
  <si>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</si>
  <si>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</si>
  <si>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</si>
  <si>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</si>
  <si>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</si>
  <si>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</si>
  <si>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</si>
  <si>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</si>
  <si>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</si>
  <si>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</si>
  <si>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</si>
  <si>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</si>
  <si>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</si>
  <si>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</si>
  <si>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</si>
  <si>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</si>
  <si>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</si>
  <si>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</si>
  <si>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</si>
  <si>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</si>
  <si>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</si>
  <si>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</si>
  <si>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</si>
  <si>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</si>
  <si>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</si>
  <si>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</si>
  <si>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</si>
  <si>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</si>
  <si>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</si>
  <si>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</si>
  <si>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</si>
  <si>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</si>
  <si>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</si>
  <si>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</si>
  <si>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</si>
  <si>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</si>
  <si>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</si>
  <si>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</si>
  <si>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</si>
  <si>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</si>
  <si>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</si>
  <si>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</si>
  <si>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</si>
  <si>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</si>
  <si>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</si>
  <si>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</si>
  <si>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</si>
  <si>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</si>
  <si>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</si>
  <si>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</si>
  <si>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</si>
  <si>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</si>
  <si>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</si>
  <si>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</si>
  <si>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</si>
  <si>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</si>
  <si>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</si>
  <si>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</si>
  <si>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</si>
  <si>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</si>
  <si>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</si>
  <si>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</si>
  <si>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</si>
  <si>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</si>
  <si>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</si>
  <si>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</si>
  <si>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</si>
  <si>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</si>
  <si>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</si>
  <si>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</si>
  <si>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</si>
  <si>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</si>
  <si>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</si>
  <si>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</si>
  <si>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</si>
  <si>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</si>
  <si>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</si>
  <si>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</si>
  <si>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</si>
  <si>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</si>
  <si>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</si>
  <si>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</si>
  <si>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</si>
  <si>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</si>
  <si>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</si>
  <si>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</si>
  <si>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</si>
  <si>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</si>
  <si>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</si>
  <si>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</si>
  <si>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</si>
  <si>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</si>
  <si>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</si>
  <si>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</si>
  <si>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</si>
  <si>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</si>
  <si>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</si>
  <si>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</si>
  <si>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</si>
  <si>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</si>
  <si>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</si>
  <si>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</si>
  <si>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</si>
  <si>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</si>
  <si>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</si>
  <si>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</si>
  <si>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</si>
  <si>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</si>
  <si>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</si>
  <si>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</si>
  <si>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</si>
  <si>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</si>
  <si>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</si>
  <si>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</si>
  <si>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</si>
  <si>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</si>
  <si>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</si>
  <si>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</si>
  <si>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</si>
  <si>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</si>
  <si>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</si>
  <si>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</si>
  <si>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</si>
  <si>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</si>
  <si>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</si>
  <si>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</si>
  <si>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</si>
  <si>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</si>
  <si>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</si>
  <si>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</si>
  <si>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</si>
  <si>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</si>
  <si>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</si>
  <si>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</si>
  <si>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</si>
  <si>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</si>
  <si>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</si>
  <si>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</si>
  <si>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</si>
  <si>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</si>
  <si>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</si>
  <si>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</si>
  <si>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</si>
  <si>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</si>
  <si>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</si>
  <si>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</si>
  <si>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</si>
  <si>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</si>
  <si>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</si>
  <si>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</si>
  <si>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</si>
  <si>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</si>
  <si>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</si>
  <si>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</si>
  <si>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</si>
  <si>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</si>
  <si>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</si>
  <si>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</si>
  <si>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</si>
  <si>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</si>
  <si>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</si>
  <si>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</si>
  <si>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</si>
  <si>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</si>
  <si>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</si>
  <si>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</si>
  <si>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</si>
  <si>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</si>
  <si>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</si>
  <si>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</si>
  <si>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</si>
  <si>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</si>
  <si>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</si>
  <si>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</si>
  <si>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</si>
  <si>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</si>
  <si>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</si>
  <si>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</si>
  <si>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</si>
  <si>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</si>
  <si>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</si>
  <si>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</si>
  <si>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</si>
  <si>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</si>
  <si>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</si>
  <si>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</si>
  <si>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</si>
  <si>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</si>
  <si>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</si>
  <si>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</si>
  <si>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</si>
  <si>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</si>
  <si>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</si>
  <si>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</si>
  <si>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</si>
  <si>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</si>
  <si>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</si>
  <si>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</si>
  <si>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</si>
  <si>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</si>
  <si>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</si>
  <si>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</si>
  <si>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</si>
  <si>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</si>
  <si>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</si>
  <si>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</si>
  <si>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</si>
  <si>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</si>
  <si>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</si>
  <si>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</si>
  <si>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</si>
  <si>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</si>
  <si>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</si>
  <si>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</si>
  <si>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</si>
  <si>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</si>
  <si>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</si>
  <si>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</si>
  <si>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</si>
  <si>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</si>
  <si>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</si>
  <si>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</si>
  <si>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</si>
  <si>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</si>
  <si>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</si>
  <si>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</si>
  <si>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</si>
  <si>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</si>
  <si>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</si>
  <si>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</si>
  <si>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</si>
  <si>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</si>
  <si>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</si>
  <si>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</si>
  <si>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</si>
  <si>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</si>
  <si>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</si>
  <si>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</si>
  <si>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</si>
  <si>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</si>
  <si>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</si>
  <si>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</si>
  <si>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</si>
  <si>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</si>
  <si>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</si>
  <si>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</si>
  <si>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</si>
  <si>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</si>
  <si>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</si>
  <si>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</si>
  <si>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</si>
  <si>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</si>
  <si>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</si>
  <si>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</si>
  <si>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</si>
  <si>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</si>
  <si>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</si>
  <si>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</si>
  <si>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</si>
  <si>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</si>
  <si>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</si>
  <si>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</si>
  <si>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</si>
  <si>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</si>
  <si>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</si>
  <si>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</si>
  <si>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</si>
  <si>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</si>
  <si>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</si>
  <si>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</si>
  <si>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</si>
  <si>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</si>
  <si>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</si>
  <si>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</si>
  <si>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</si>
  <si>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</si>
  <si>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</si>
  <si>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</si>
  <si>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</si>
  <si>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</si>
  <si>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</si>
  <si>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</si>
  <si>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</si>
  <si>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</si>
  <si>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</si>
  <si>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</si>
  <si>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</si>
  <si>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</si>
  <si>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</si>
  <si>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</si>
  <si>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</si>
  <si>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</si>
  <si>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</si>
  <si>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</si>
  <si>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</si>
  <si>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</si>
  <si>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</si>
  <si>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</si>
  <si>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</si>
  <si>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</si>
  <si>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</si>
  <si>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</si>
  <si>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</si>
  <si>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</si>
  <si>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</si>
  <si>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</si>
  <si>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</si>
  <si>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</si>
  <si>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</si>
  <si>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</si>
  <si>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</si>
  <si>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</si>
  <si>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</si>
  <si>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</si>
  <si>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</si>
  <si>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</si>
  <si>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</si>
  <si>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</si>
  <si>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</si>
  <si>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</si>
  <si>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</si>
  <si>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</si>
  <si>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</si>
  <si>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</si>
  <si>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</si>
  <si>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</si>
  <si>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</si>
  <si>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</si>
  <si>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</si>
  <si>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</si>
  <si>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</si>
  <si>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</si>
  <si>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</si>
  <si>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</si>
  <si>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</si>
  <si>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</si>
  <si>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</si>
  <si>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</si>
  <si>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</si>
  <si>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</si>
  <si>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</si>
  <si>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</si>
  <si>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</si>
  <si>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</si>
  <si>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</si>
  <si>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</si>
  <si>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</si>
  <si>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</si>
  <si>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</si>
  <si>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</si>
  <si>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</si>
  <si>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</si>
  <si>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</si>
  <si>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</si>
  <si>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</si>
  <si>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</si>
  <si>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</si>
  <si>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</si>
  <si>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</si>
  <si>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</si>
  <si>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</si>
  <si>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</si>
  <si>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</si>
  <si>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</si>
  <si>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</si>
  <si>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</si>
  <si>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</si>
  <si>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</si>
  <si>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</si>
  <si>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</si>
  <si>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</si>
  <si>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</si>
  <si>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</si>
  <si>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</si>
  <si>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</si>
  <si>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</si>
  <si>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</si>
  <si>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</si>
  <si>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</si>
  <si>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</si>
  <si>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</si>
  <si>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</si>
  <si>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</si>
  <si>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</si>
  <si>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</si>
  <si>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</si>
  <si>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</si>
  <si>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</si>
  <si>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</si>
  <si>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</si>
  <si>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</si>
  <si>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</si>
  <si>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</si>
  <si>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</si>
  <si>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</si>
  <si>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</si>
  <si>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</si>
  <si>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</si>
  <si>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</si>
  <si>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</si>
  <si>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</si>
  <si>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</si>
  <si>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</si>
  <si>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</si>
  <si>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</si>
  <si>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</si>
  <si>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</si>
  <si>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</si>
  <si>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</si>
  <si>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</si>
  <si>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</si>
  <si>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</si>
  <si>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</si>
  <si>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</si>
  <si>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</si>
  <si>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</si>
  <si>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</si>
  <si>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</si>
  <si>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</si>
  <si>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</si>
  <si>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</si>
  <si>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</si>
  <si>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</si>
  <si>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</si>
  <si>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</si>
  <si>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</si>
  <si>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</si>
  <si>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</si>
  <si>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</si>
  <si>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</si>
  <si>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</si>
  <si>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</si>
  <si>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</si>
  <si>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</si>
  <si>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</si>
  <si>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</si>
  <si>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</si>
  <si>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</si>
  <si>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</si>
  <si>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</si>
  <si>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</si>
  <si>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</si>
  <si>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</si>
  <si>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</si>
  <si>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</si>
  <si>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</si>
  <si>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</si>
  <si>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</si>
  <si>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</si>
  <si>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</si>
  <si>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</si>
  <si>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</si>
  <si>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</si>
  <si>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</si>
  <si>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</si>
  <si>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</si>
  <si>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</si>
  <si>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</si>
  <si>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</si>
  <si>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</si>
  <si>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</si>
  <si>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</si>
  <si>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</si>
  <si>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</si>
  <si>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</si>
  <si>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</si>
  <si>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</si>
  <si>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</si>
  <si>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</si>
  <si>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</si>
  <si>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</si>
  <si>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</si>
  <si>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</si>
  <si>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</si>
  <si>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</si>
  <si>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</si>
  <si>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</si>
  <si>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</si>
  <si>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</si>
  <si>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</si>
  <si>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</si>
  <si>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</si>
  <si>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</si>
  <si>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</si>
  <si>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</si>
  <si>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</si>
  <si>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</si>
  <si>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</si>
  <si>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</si>
  <si>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</si>
  <si>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</si>
  <si>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</si>
  <si>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</si>
  <si>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</si>
  <si>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</si>
  <si>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</si>
  <si>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</si>
  <si>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</si>
  <si>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</si>
  <si>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</si>
  <si>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</si>
  <si>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</si>
  <si>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</si>
  <si>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</si>
  <si>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</si>
  <si>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</si>
  <si>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</si>
  <si>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</si>
  <si>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</si>
  <si>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</si>
  <si>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</si>
  <si>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</si>
  <si>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</si>
  <si>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</si>
  <si>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</si>
  <si>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</si>
  <si>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</si>
  <si>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</si>
  <si>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</si>
  <si>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</si>
  <si>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</si>
  <si>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</si>
  <si>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</si>
  <si>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</si>
  <si>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</si>
  <si>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</si>
  <si>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</si>
  <si>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</si>
  <si>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</si>
  <si>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</si>
  <si>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</si>
  <si>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</si>
  <si>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</si>
  <si>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</si>
  <si>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</si>
  <si>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</si>
  <si>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</si>
  <si>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</si>
  <si>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</si>
  <si>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</si>
  <si>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</si>
  <si>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</si>
  <si>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</si>
  <si>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</si>
  <si>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</si>
  <si>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</si>
  <si>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</si>
  <si>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</si>
  <si>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</si>
  <si>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</si>
  <si>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</si>
  <si>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</si>
  <si>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</si>
  <si>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</si>
  <si>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</si>
  <si>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</si>
  <si>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</si>
  <si>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</si>
  <si>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</si>
  <si>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</si>
  <si>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</si>
  <si>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</si>
  <si>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</si>
  <si>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</si>
  <si>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</si>
  <si>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</si>
  <si>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</si>
  <si>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</si>
  <si>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</si>
  <si>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</si>
  <si>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</si>
  <si>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</si>
  <si>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</si>
  <si>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</si>
  <si>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</si>
  <si>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</si>
  <si>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</si>
  <si>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</si>
  <si>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</si>
  <si>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</si>
  <si>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</si>
  <si>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</si>
  <si>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</si>
  <si>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</si>
  <si>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</si>
  <si>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</si>
  <si>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</si>
  <si>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</si>
  <si>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</si>
  <si>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</si>
  <si>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</si>
  <si>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</si>
  <si>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</si>
  <si>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</si>
  <si>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</si>
  <si>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</si>
  <si>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</si>
  <si>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</si>
  <si>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</si>
  <si>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</si>
  <si>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</si>
  <si>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</si>
  <si>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</si>
  <si>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</si>
  <si>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</si>
  <si>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</si>
  <si>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</si>
  <si>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</si>
  <si>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</si>
  <si>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</si>
  <si>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</si>
  <si>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</si>
  <si>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</si>
  <si>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</si>
  <si>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</si>
  <si>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</si>
  <si>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</si>
  <si>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</si>
  <si>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</si>
  <si>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</si>
  <si>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</si>
  <si>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</si>
  <si>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</si>
  <si>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</si>
  <si>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</si>
  <si>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</si>
  <si>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</si>
  <si>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</si>
  <si>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</si>
  <si>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</si>
  <si>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</si>
  <si>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</si>
  <si>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</si>
  <si>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</si>
  <si>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</si>
  <si>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</si>
  <si>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</si>
  <si>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</si>
  <si>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</si>
  <si>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</si>
  <si>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</si>
  <si>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</si>
  <si>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</si>
  <si>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</si>
  <si>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</si>
  <si>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</si>
  <si>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</si>
  <si>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</si>
  <si>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</si>
  <si>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</si>
  <si>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</si>
  <si>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</si>
  <si>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</si>
  <si>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</si>
  <si>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</si>
  <si>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</si>
  <si>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</si>
  <si>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</si>
  <si>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</si>
  <si>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</si>
  <si>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</si>
  <si>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</si>
  <si>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</si>
  <si>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</si>
  <si>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</si>
  <si>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</si>
  <si>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</si>
  <si>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</si>
  <si>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</si>
  <si>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</si>
  <si>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</si>
  <si>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</si>
  <si>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</si>
  <si>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</si>
  <si>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</si>
  <si>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</si>
  <si>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</si>
  <si>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</si>
  <si>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</si>
  <si>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</si>
  <si>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</si>
  <si>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</si>
  <si>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</si>
  <si>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</si>
  <si>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</si>
  <si>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</si>
  <si>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</si>
  <si>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</si>
  <si>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</si>
  <si>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</si>
  <si>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</si>
  <si>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</si>
  <si>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</si>
  <si>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</si>
  <si>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</si>
  <si>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</si>
  <si>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</si>
  <si>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</si>
  <si>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</si>
  <si>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</si>
  <si>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</si>
  <si>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</si>
  <si>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</si>
  <si>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</si>
  <si>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</si>
  <si>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</si>
  <si>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</si>
  <si>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</si>
  <si>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</si>
  <si>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</si>
  <si>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</si>
  <si>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</si>
  <si>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</si>
  <si>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</si>
  <si>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</si>
  <si>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</si>
  <si>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</si>
  <si>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</si>
  <si>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</si>
  <si>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</si>
  <si>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</si>
  <si>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</si>
  <si>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</si>
  <si>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</si>
  <si>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</si>
  <si>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</si>
  <si>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</si>
  <si>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</si>
  <si>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</si>
  <si>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</si>
  <si>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</si>
  <si>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</si>
  <si>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</si>
  <si>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</si>
  <si>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</si>
  <si>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</si>
  <si>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</si>
  <si>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</si>
  <si>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</si>
  <si>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</si>
  <si>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</si>
  <si>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</si>
  <si>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</si>
  <si>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</si>
  <si>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</si>
  <si>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</si>
  <si>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</si>
  <si>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</si>
  <si>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</si>
  <si>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</si>
  <si>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</si>
  <si>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</si>
  <si>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</si>
  <si>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</si>
  <si>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</si>
  <si>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</si>
  <si>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</si>
  <si>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</si>
  <si>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</si>
  <si>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</si>
  <si>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</si>
  <si>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</si>
  <si>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</si>
  <si>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</si>
  <si>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</si>
  <si>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</si>
  <si>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</si>
  <si>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</si>
  <si>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</si>
  <si>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</si>
  <si>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</si>
  <si>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</si>
  <si>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</si>
  <si>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</si>
  <si>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</si>
  <si>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</si>
  <si>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</si>
  <si>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</si>
  <si>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</si>
  <si>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</si>
  <si>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</si>
  <si>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</si>
  <si>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</si>
  <si>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</si>
  <si>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</si>
  <si>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</si>
  <si>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</si>
  <si>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</si>
  <si>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</si>
  <si>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</si>
  <si>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</si>
  <si>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</si>
  <si>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</si>
  <si>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</si>
  <si>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</si>
  <si>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</si>
  <si>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</si>
  <si>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</si>
  <si>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</si>
  <si>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</si>
  <si>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</si>
  <si>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</si>
  <si>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</si>
  <si>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</si>
  <si>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</si>
  <si>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</si>
  <si>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</si>
  <si>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</si>
  <si>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</si>
  <si>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</si>
  <si>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</si>
  <si>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</si>
  <si>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</si>
  <si>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</si>
  <si>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</si>
  <si>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</si>
  <si>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</si>
  <si>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</si>
  <si>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</si>
  <si>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</si>
  <si>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</si>
  <si>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</si>
  <si>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</si>
  <si>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</si>
  <si>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</si>
  <si>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</si>
  <si>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</si>
  <si>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</si>
  <si>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</si>
  <si>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</si>
  <si>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</si>
  <si>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</si>
  <si>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</si>
  <si>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</si>
  <si>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</si>
  <si>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</si>
  <si>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</si>
  <si>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</si>
  <si>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</si>
  <si>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</si>
  <si>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</si>
  <si>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</si>
  <si>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</si>
  <si>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</si>
  <si>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</si>
  <si>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</si>
  <si>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</si>
  <si>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</si>
  <si>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</si>
  <si>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</si>
  <si>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</si>
  <si>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</si>
  <si>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</si>
  <si>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</si>
  <si>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</si>
  <si>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</si>
  <si>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</si>
  <si>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</si>
  <si>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</si>
  <si>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</si>
  <si>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</si>
  <si>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</si>
  <si>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</si>
  <si>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</si>
  <si>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</si>
  <si>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</si>
  <si>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</si>
  <si>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</si>
  <si>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</si>
  <si>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</si>
  <si>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</si>
  <si>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</si>
  <si>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</si>
  <si>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</si>
  <si>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</si>
  <si>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</si>
  <si>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</si>
  <si>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</si>
  <si>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</si>
  <si>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</si>
  <si>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</si>
  <si>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</si>
  <si>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</si>
  <si>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</si>
  <si>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</si>
  <si>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</si>
  <si>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</si>
  <si>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</si>
  <si>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</si>
  <si>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</si>
  <si>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</si>
  <si>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</si>
  <si>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</si>
  <si>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</si>
  <si>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</si>
  <si>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</si>
  <si>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</si>
  <si>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</si>
  <si>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</si>
  <si>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</si>
  <si>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</si>
  <si>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</si>
  <si>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</si>
  <si>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</si>
  <si>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</si>
  <si>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</si>
  <si>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</si>
  <si>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</si>
  <si>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</si>
  <si>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</si>
  <si>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</si>
  <si>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</si>
  <si>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</si>
  <si>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</si>
  <si>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</si>
  <si>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</si>
  <si>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</si>
  <si>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</si>
  <si>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</si>
  <si>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</si>
  <si>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</si>
  <si>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</si>
  <si>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</si>
  <si>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</si>
  <si>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</si>
  <si>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</si>
  <si>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</si>
  <si>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</si>
  <si>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</si>
  <si>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</si>
  <si>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</si>
  <si>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</si>
  <si>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</si>
  <si>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</si>
  <si>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</si>
  <si>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</si>
  <si>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</si>
  <si>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</si>
  <si>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</si>
  <si>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</si>
  <si>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</si>
  <si>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</si>
  <si>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</si>
  <si>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</si>
  <si>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</si>
  <si>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</si>
  <si>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</si>
  <si>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</si>
  <si>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</si>
  <si>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</si>
  <si>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</si>
  <si>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</si>
  <si>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</si>
  <si>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</si>
  <si>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</si>
  <si>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</si>
  <si>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</si>
  <si>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</si>
  <si>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</si>
  <si>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</si>
  <si>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</si>
  <si>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</si>
  <si>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</si>
  <si>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</si>
  <si>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</si>
  <si>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</si>
  <si>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</si>
  <si>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</si>
  <si>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</si>
  <si>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</si>
  <si>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</si>
  <si>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</si>
  <si>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</si>
  <si>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</si>
  <si>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</si>
  <si>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</si>
  <si>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</si>
  <si>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</si>
  <si>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</si>
  <si>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</si>
  <si>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</si>
  <si>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</si>
  <si>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</si>
  <si>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</si>
  <si>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</si>
  <si>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</si>
  <si>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</si>
  <si>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</si>
  <si>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</si>
  <si>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</si>
  <si>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</si>
  <si>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</si>
  <si>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</si>
  <si>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</si>
  <si>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</si>
  <si>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</si>
  <si>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</si>
  <si>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</si>
  <si>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</si>
  <si>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</si>
  <si>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</si>
  <si>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</si>
  <si>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</si>
  <si>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</si>
  <si>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</si>
  <si>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</si>
  <si>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</si>
  <si>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</si>
  <si>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</si>
  <si>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</si>
  <si>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</si>
  <si>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</si>
  <si>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</si>
  <si>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</si>
  <si>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</si>
  <si>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</si>
  <si>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</si>
  <si>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</si>
  <si>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</si>
  <si>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</si>
  <si>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</si>
  <si>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</si>
  <si>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</si>
  <si>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</si>
  <si>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</si>
  <si>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</si>
  <si>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</si>
  <si>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</si>
  <si>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</si>
  <si>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</si>
  <si>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</si>
  <si>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</si>
  <si>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</si>
  <si>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</si>
  <si>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</si>
  <si>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</si>
  <si>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</si>
  <si>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</si>
  <si>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</si>
  <si>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</si>
  <si>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</si>
  <si>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</si>
  <si>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</si>
  <si>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</si>
  <si>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</si>
  <si>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</si>
  <si>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</si>
  <si>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</si>
  <si>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</si>
  <si>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</si>
  <si>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</si>
  <si>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</si>
  <si>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</si>
  <si>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</si>
  <si>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</si>
  <si>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</si>
  <si>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</si>
  <si>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</si>
  <si>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</si>
  <si>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</si>
  <si>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</si>
  <si>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</si>
  <si>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</si>
  <si>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</si>
  <si>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</si>
  <si>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</si>
  <si>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</si>
  <si>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</si>
  <si>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</si>
  <si>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</si>
  <si>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</si>
  <si>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</si>
  <si>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</si>
  <si>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</si>
  <si>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</si>
  <si>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</si>
  <si>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</si>
  <si>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</si>
  <si>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</si>
  <si>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</si>
  <si>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</si>
  <si>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</si>
  <si>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</si>
  <si>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</si>
  <si>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</si>
  <si>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</si>
  <si>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</si>
  <si>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</si>
  <si>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</si>
  <si>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</si>
  <si>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</si>
  <si>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</si>
  <si>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</si>
  <si>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</si>
  <si>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</si>
  <si>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</si>
  <si>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</si>
  <si>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</si>
  <si>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</si>
  <si>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</si>
  <si>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</si>
  <si>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</si>
  <si>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</si>
  <si>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</si>
  <si>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</si>
  <si>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</si>
  <si>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</si>
  <si>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</si>
  <si>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</si>
  <si>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</si>
  <si>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</si>
  <si>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</si>
  <si>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</si>
  <si>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</si>
  <si>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</si>
  <si>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</si>
  <si>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</si>
  <si>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</si>
  <si>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</si>
  <si>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</si>
  <si>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</si>
  <si>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</si>
  <si>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</si>
  <si>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</si>
  <si>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</si>
  <si>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</si>
  <si>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</si>
  <si>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</si>
  <si>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</si>
  <si>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</si>
  <si>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</si>
  <si>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</si>
  <si>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</si>
  <si>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</si>
  <si>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</si>
  <si>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</si>
  <si>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</si>
  <si>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</si>
  <si>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</si>
  <si>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</si>
  <si>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</si>
  <si>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</si>
  <si>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</si>
  <si>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</si>
  <si>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</si>
  <si>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</si>
  <si>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</si>
  <si>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</si>
  <si>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</si>
  <si>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</si>
  <si>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</si>
  <si>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</si>
  <si>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</si>
  <si>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</si>
  <si>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</si>
  <si>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</si>
  <si>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</si>
  <si>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</si>
  <si>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</si>
  <si>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</si>
  <si>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</si>
  <si>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</si>
  <si>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</si>
  <si>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</si>
  <si>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</si>
  <si>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</si>
  <si>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</si>
  <si>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</si>
  <si>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</si>
  <si>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</si>
  <si>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</si>
  <si>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</si>
  <si>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</si>
  <si>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</si>
  <si>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</si>
  <si>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</si>
  <si>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</si>
  <si>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</si>
  <si>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</si>
  <si>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</si>
  <si>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</si>
  <si>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</si>
  <si>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</si>
  <si>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</si>
  <si>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</si>
  <si>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</si>
  <si>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</si>
  <si>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</si>
  <si>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</si>
  <si>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</si>
  <si>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</si>
  <si>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</si>
  <si>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</si>
  <si>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</si>
  <si>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</si>
  <si>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</si>
  <si>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</si>
  <si>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</si>
  <si>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</si>
  <si>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</si>
  <si>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</si>
  <si>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</si>
  <si>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</si>
  <si>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</si>
  <si>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</si>
  <si>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</si>
  <si>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</si>
  <si>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</si>
  <si>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</si>
  <si>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</si>
  <si>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</si>
  <si>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</si>
  <si>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</si>
  <si>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</si>
  <si>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</si>
  <si>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</si>
  <si>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</si>
  <si>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</si>
  <si>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</si>
  <si>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</si>
  <si>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</si>
  <si>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</si>
  <si>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</si>
  <si>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</si>
  <si>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</si>
  <si>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</si>
  <si>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</si>
  <si>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</si>
  <si>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</si>
  <si>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</si>
  <si>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</si>
  <si>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</si>
  <si>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</si>
  <si>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</si>
  <si>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</si>
  <si>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</si>
  <si>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</si>
  <si>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</si>
  <si>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</si>
  <si>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</si>
  <si>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</si>
  <si>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</si>
  <si>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</si>
  <si>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</si>
  <si>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</si>
  <si>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</si>
  <si>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</si>
  <si>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</si>
  <si>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</si>
  <si>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</si>
  <si>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</si>
  <si>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</si>
  <si>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</si>
  <si>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</si>
  <si>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</si>
  <si>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</si>
  <si>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</si>
  <si>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</si>
  <si>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</si>
  <si>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</si>
  <si>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</si>
  <si>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</si>
  <si>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</si>
  <si>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</si>
  <si>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</si>
  <si>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</si>
  <si>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</si>
  <si>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</si>
  <si>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</si>
  <si>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</si>
  <si>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</si>
  <si>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</si>
  <si>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</si>
  <si>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</si>
  <si>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</si>
  <si>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</si>
  <si>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</si>
  <si>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</si>
  <si>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</si>
  <si>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</si>
  <si>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</si>
  <si>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</si>
  <si>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</si>
  <si>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</si>
  <si>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</si>
  <si>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</si>
  <si>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</si>
  <si>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</si>
  <si>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</si>
  <si>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</si>
  <si>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</si>
  <si>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</si>
  <si>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</si>
  <si>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</si>
  <si>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</si>
  <si>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</si>
  <si>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</si>
  <si>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</si>
  <si>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</si>
  <si>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</si>
  <si>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</si>
  <si>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</si>
  <si>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</si>
  <si>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</si>
  <si>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</si>
  <si>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</si>
  <si>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</si>
  <si>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</si>
  <si>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</si>
  <si>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</si>
  <si>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</si>
  <si>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</si>
  <si>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</si>
  <si>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</si>
  <si>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</si>
  <si>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</si>
  <si>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</si>
  <si>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</si>
  <si>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</si>
  <si>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</si>
  <si>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</si>
  <si>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</si>
  <si>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</si>
  <si>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</si>
  <si>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</si>
  <si>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</si>
  <si>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</si>
  <si>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</si>
  <si>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</si>
  <si>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</si>
  <si>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</si>
  <si>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</si>
  <si>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</si>
  <si>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</si>
  <si>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</si>
  <si>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</si>
  <si>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</si>
  <si>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</si>
  <si>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</si>
  <si>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</si>
  <si>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</si>
  <si>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</si>
  <si>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</si>
  <si>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</si>
  <si>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</si>
  <si>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</si>
  <si>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</si>
  <si>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</si>
  <si>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</si>
  <si>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</si>
  <si>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</si>
  <si>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</si>
  <si>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</si>
  <si>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</si>
  <si>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</si>
  <si>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</si>
  <si>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</si>
  <si>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</si>
  <si>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</si>
  <si>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</si>
  <si>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</si>
  <si>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</si>
  <si>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</si>
  <si>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</si>
  <si>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</si>
  <si>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</si>
  <si>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</si>
  <si>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</si>
  <si>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</si>
  <si>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</si>
  <si>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</si>
  <si>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</si>
  <si>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</si>
  <si>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</si>
  <si>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</si>
  <si>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</si>
  <si>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</si>
  <si>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</si>
  <si>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</si>
  <si>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</si>
  <si>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</si>
  <si>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</si>
  <si>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</si>
  <si>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</si>
  <si>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</si>
  <si>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</si>
  <si>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</si>
  <si>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</si>
  <si>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</si>
  <si>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</si>
  <si>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</si>
  <si>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</si>
  <si>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</si>
  <si>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</si>
  <si>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</si>
  <si>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</si>
  <si>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</si>
  <si>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</si>
  <si>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</si>
  <si>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</si>
  <si>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</si>
  <si>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</si>
  <si>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</si>
  <si>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</si>
  <si>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</si>
  <si>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</si>
  <si>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</si>
  <si>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</si>
  <si>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</si>
  <si>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</si>
  <si>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</si>
  <si>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</si>
  <si>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</si>
  <si>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</si>
  <si>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</si>
  <si>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</si>
  <si>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</si>
  <si>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</si>
  <si>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</si>
  <si>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</si>
  <si>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</si>
  <si>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</si>
  <si>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</si>
  <si>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</si>
  <si>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</si>
  <si>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</si>
  <si>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</si>
  <si>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</si>
  <si>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</si>
  <si>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</si>
  <si>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</si>
  <si>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</si>
  <si>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</si>
  <si>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</si>
  <si>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</si>
  <si>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</si>
  <si>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</si>
  <si>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</si>
  <si>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</si>
  <si>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</si>
  <si>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</si>
  <si>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</si>
  <si>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</si>
  <si>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</si>
  <si>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</si>
  <si>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</si>
  <si>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</si>
  <si>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</si>
  <si>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</si>
  <si>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</si>
  <si>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</si>
  <si>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</si>
  <si>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</si>
  <si>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</si>
  <si>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</si>
  <si>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</si>
  <si>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</si>
  <si>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</si>
  <si>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</si>
  <si>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</si>
  <si>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</si>
  <si>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</si>
  <si>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</si>
  <si>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</si>
  <si>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</si>
  <si>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</si>
  <si>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</si>
  <si>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</si>
  <si>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</si>
  <si>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</si>
  <si>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</si>
  <si>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</si>
  <si>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</si>
  <si>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</si>
  <si>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</si>
  <si>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</si>
  <si>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</si>
  <si>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</si>
  <si>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</si>
  <si>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</si>
  <si>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</si>
  <si>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</si>
  <si>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</si>
  <si>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</si>
  <si>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</si>
  <si>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</si>
  <si>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</si>
  <si>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</si>
  <si>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</si>
  <si>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</si>
  <si>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</si>
  <si>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</si>
  <si>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</si>
  <si>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</si>
  <si>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</si>
  <si>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</si>
  <si>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</si>
  <si>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</si>
  <si>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</si>
  <si>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</si>
  <si>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</si>
  <si>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</si>
  <si>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</si>
  <si>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</si>
  <si>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</si>
  <si>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</si>
  <si>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</si>
  <si>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</si>
  <si>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</si>
  <si>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</si>
  <si>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</si>
  <si>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</si>
  <si>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</si>
  <si>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</si>
  <si>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</si>
  <si>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</si>
  <si>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</si>
  <si>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</si>
  <si>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</si>
  <si>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</si>
  <si>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</si>
  <si>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</si>
  <si>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</si>
  <si>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</si>
  <si>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</si>
  <si>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</si>
  <si>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</si>
  <si>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</si>
  <si>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</si>
  <si>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</si>
  <si>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</si>
  <si>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</si>
  <si>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</si>
  <si>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</si>
  <si>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</si>
  <si>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</si>
  <si>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</si>
  <si>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</si>
  <si>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</si>
  <si>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</si>
  <si>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</si>
  <si>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</si>
  <si>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</si>
  <si>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</si>
  <si>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</si>
  <si>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</si>
  <si>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</si>
  <si>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</si>
  <si>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</si>
  <si>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</si>
  <si>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</si>
  <si>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</si>
  <si>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</si>
  <si>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</si>
  <si>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</si>
  <si>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</si>
  <si>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</si>
  <si>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</si>
  <si>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</si>
  <si>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</si>
  <si>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</si>
  <si>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</si>
  <si>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</si>
  <si>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</si>
  <si>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</si>
  <si>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</si>
  <si>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</si>
  <si>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</si>
  <si>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</si>
  <si>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</si>
  <si>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</si>
  <si>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</si>
  <si>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</si>
  <si>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</si>
  <si>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</si>
  <si>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</si>
  <si>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</si>
  <si>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</si>
  <si>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</si>
  <si>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</si>
  <si>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</si>
  <si>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</si>
  <si>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</si>
  <si>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</si>
  <si>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</si>
  <si>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</si>
  <si>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</si>
  <si>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</si>
  <si>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</si>
  <si>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</si>
  <si>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</si>
  <si>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</si>
  <si>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</si>
  <si>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</si>
  <si>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</si>
  <si>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</si>
  <si>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</si>
  <si>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</si>
  <si>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</si>
  <si>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</si>
  <si>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</si>
  <si>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</si>
  <si>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</si>
  <si>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</si>
  <si>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</si>
  <si>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</si>
  <si>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</si>
  <si>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</si>
  <si>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</si>
  <si>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</si>
  <si>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</si>
  <si>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</si>
  <si>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</si>
  <si>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</si>
  <si>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</si>
  <si>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</si>
  <si>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</si>
  <si>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</si>
  <si>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</si>
  <si>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</si>
  <si>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</si>
  <si>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</si>
  <si>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</si>
  <si>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</si>
  <si>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</si>
  <si>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</si>
  <si>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</si>
  <si>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</si>
  <si>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</si>
  <si>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</si>
  <si>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</si>
  <si>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</si>
  <si>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</si>
  <si>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</si>
  <si>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</si>
  <si>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</si>
  <si>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</si>
  <si>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</si>
  <si>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</si>
  <si>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</si>
  <si>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</si>
  <si>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</si>
  <si>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</si>
  <si>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</si>
  <si>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</si>
  <si>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</si>
  <si>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</si>
  <si>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</si>
  <si>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</si>
  <si>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</si>
  <si>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</si>
  <si>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</si>
  <si>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</si>
  <si>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</si>
  <si>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</si>
  <si>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</si>
  <si>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</si>
  <si>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</si>
  <si>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</si>
  <si>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</si>
  <si>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</si>
  <si>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</si>
  <si>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</si>
  <si>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</si>
  <si>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</si>
  <si>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</si>
  <si>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</si>
  <si>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</si>
  <si>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</si>
  <si>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</si>
  <si>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</si>
  <si>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</si>
  <si>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</si>
  <si>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</si>
  <si>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</si>
  <si>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</si>
  <si>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</si>
  <si>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</si>
  <si>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</si>
  <si>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</si>
  <si>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</si>
  <si>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</si>
  <si>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</si>
  <si>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</si>
  <si>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</si>
  <si>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</si>
  <si>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</si>
  <si>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</si>
  <si>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</si>
  <si>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</si>
  <si>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</si>
  <si>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</si>
  <si>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</si>
  <si>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</si>
  <si>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</si>
  <si>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</si>
  <si>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</si>
  <si>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</si>
  <si>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</si>
  <si>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</si>
  <si>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</si>
  <si>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</si>
  <si>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</si>
  <si>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</si>
  <si>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</si>
  <si>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</si>
  <si>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</si>
  <si>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</si>
  <si>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</si>
  <si>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</si>
  <si>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</si>
  <si>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</si>
  <si>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</si>
  <si>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</si>
  <si>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</si>
  <si>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</si>
  <si>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</si>
  <si>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</si>
  <si>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</si>
  <si>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</si>
  <si>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</si>
  <si>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</si>
  <si>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</si>
  <si>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</si>
  <si>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</si>
  <si>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</si>
  <si>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</si>
  <si>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</si>
  <si>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</si>
  <si>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</si>
  <si>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</si>
  <si>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</si>
  <si>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</si>
  <si>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</si>
  <si>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</si>
  <si>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</si>
  <si>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</si>
  <si>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</si>
  <si>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</si>
  <si>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</si>
  <si>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</si>
  <si>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</si>
  <si>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</si>
  <si>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</si>
  <si>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</si>
  <si>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</si>
  <si>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</si>
  <si>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</si>
  <si>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</si>
  <si>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</si>
  <si>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</si>
  <si>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</si>
  <si>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</si>
  <si>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</si>
  <si>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</si>
  <si>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</si>
  <si>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</si>
  <si>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</si>
  <si>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</si>
  <si>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</si>
  <si>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</si>
  <si>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</si>
  <si>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</si>
  <si>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</si>
  <si>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</si>
  <si>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</si>
  <si>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</si>
  <si>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</si>
  <si>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</si>
  <si>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</si>
  <si>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</si>
  <si>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</si>
  <si>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</si>
  <si>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</si>
  <si>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</si>
  <si>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</si>
  <si>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</si>
  <si>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</si>
  <si>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</si>
  <si>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</si>
  <si>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</si>
  <si>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</si>
  <si>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</si>
  <si>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</si>
  <si>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</si>
  <si>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</si>
  <si>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</si>
  <si>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</si>
  <si>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</si>
  <si>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</si>
  <si>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</si>
  <si>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</si>
  <si>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</si>
  <si>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</si>
  <si>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</si>
  <si>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</si>
  <si>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</si>
  <si>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</si>
  <si>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</si>
  <si>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</si>
  <si>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</si>
  <si>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</si>
  <si>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</si>
  <si>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</si>
  <si>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</si>
  <si>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</si>
  <si>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</si>
  <si>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</si>
  <si>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</si>
  <si>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</si>
  <si>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</si>
  <si>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</si>
  <si>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</si>
  <si>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</si>
  <si>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</si>
  <si>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</si>
  <si>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</si>
  <si>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</si>
  <si>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</si>
  <si>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</si>
  <si>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</si>
  <si>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</si>
  <si>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</si>
  <si>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</si>
  <si>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</si>
  <si>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</si>
  <si>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</si>
  <si>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</si>
  <si>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</si>
  <si>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</si>
  <si>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</si>
  <si>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</si>
  <si>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</si>
  <si>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</si>
  <si>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</si>
  <si>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</si>
  <si>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</si>
  <si>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</si>
  <si>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</si>
  <si>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</si>
  <si>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</si>
  <si>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</si>
  <si>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</si>
  <si>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</si>
  <si>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</si>
  <si>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</si>
  <si>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</si>
  <si>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</si>
  <si>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</si>
  <si>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</si>
  <si>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</si>
  <si>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</si>
  <si>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</si>
  <si>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</si>
  <si>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</si>
  <si>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</si>
  <si>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</si>
  <si>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</si>
  <si>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</si>
  <si>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</si>
  <si>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</si>
  <si>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</si>
  <si>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</si>
  <si>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</si>
  <si>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</si>
  <si>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</si>
  <si>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</si>
  <si>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</si>
  <si>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</si>
  <si>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</si>
  <si>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</si>
  <si>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</si>
  <si>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</si>
  <si>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</si>
  <si>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</si>
  <si>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</si>
  <si>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</si>
  <si>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</si>
  <si>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</si>
  <si>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</si>
  <si>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</si>
  <si>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</si>
  <si>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</si>
  <si>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</si>
  <si>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</si>
  <si>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</si>
  <si>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</si>
  <si>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</si>
  <si>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</si>
  <si>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</si>
  <si>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</si>
  <si>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</si>
  <si>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</si>
  <si>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</si>
  <si>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</si>
  <si>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</si>
  <si>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</si>
  <si>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</si>
  <si>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</si>
  <si>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</si>
  <si>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</si>
  <si>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</si>
  <si>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</si>
  <si>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</si>
  <si>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</si>
  <si>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</si>
  <si>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</si>
  <si>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</si>
  <si>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</si>
  <si>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</si>
  <si>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</si>
  <si>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</si>
  <si>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</si>
  <si>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</si>
  <si>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</si>
  <si>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</si>
  <si>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</si>
  <si>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</si>
  <si>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</si>
  <si>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</si>
  <si>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</si>
  <si>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</si>
  <si>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</si>
  <si>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</si>
  <si>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</si>
  <si>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</si>
  <si>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</si>
  <si>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</si>
  <si>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</si>
  <si>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</si>
  <si>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</si>
  <si>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</si>
  <si>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</si>
  <si>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</si>
  <si>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</si>
  <si>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</si>
  <si>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</si>
  <si>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</si>
  <si>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</si>
  <si>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</si>
  <si>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</si>
  <si>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</si>
  <si>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</si>
  <si>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</si>
  <si>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</si>
  <si>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</si>
  <si>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</si>
  <si>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</si>
  <si>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</si>
  <si>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</si>
  <si>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</si>
  <si>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</si>
  <si>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</si>
  <si>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</si>
  <si>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</si>
  <si>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</si>
  <si>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</si>
  <si>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</si>
  <si>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</si>
  <si>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</si>
  <si>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</si>
  <si>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</si>
  <si>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</si>
  <si>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</si>
  <si>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</si>
  <si>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</si>
  <si>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</si>
  <si>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</si>
  <si>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</si>
  <si>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</si>
  <si>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</si>
  <si>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</si>
  <si>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</si>
  <si>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</si>
  <si>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</si>
  <si>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</si>
  <si>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</si>
  <si>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</si>
  <si>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</si>
  <si>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</si>
  <si>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</si>
  <si>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</si>
  <si>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</si>
  <si>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</si>
  <si>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</si>
  <si>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</si>
  <si>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</si>
  <si>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</si>
  <si>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</si>
  <si>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</si>
  <si>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</si>
  <si>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</si>
  <si>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</si>
  <si>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</si>
  <si>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</si>
  <si>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</si>
  <si>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</si>
  <si>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</si>
  <si>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</si>
  <si>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</si>
  <si>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</si>
  <si>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</si>
  <si>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</si>
  <si>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</si>
  <si>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</si>
  <si>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</si>
  <si>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</si>
  <si>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</si>
  <si>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</si>
  <si>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</si>
  <si>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</si>
  <si>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</si>
  <si>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</si>
  <si>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</si>
  <si>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</si>
  <si>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</si>
  <si>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</si>
  <si>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</si>
  <si>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</si>
  <si>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</si>
  <si>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</si>
  <si>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</si>
  <si>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</si>
  <si>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</si>
  <si>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</si>
  <si>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</si>
  <si>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</si>
  <si>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</si>
  <si>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</si>
  <si>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</si>
  <si>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</si>
  <si>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</si>
  <si>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</si>
  <si>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</si>
  <si>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</si>
  <si>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</si>
  <si>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</si>
  <si>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</si>
  <si>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</si>
  <si>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</si>
  <si>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</si>
  <si>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</si>
  <si>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</si>
  <si>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</si>
  <si>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</si>
  <si>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</si>
  <si>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</si>
  <si>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</si>
  <si>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</si>
  <si>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</si>
  <si>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</si>
  <si>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</si>
  <si>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</si>
  <si>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</si>
  <si>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</si>
  <si>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</si>
  <si>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</si>
  <si>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</si>
  <si>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</si>
  <si>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</si>
  <si>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</si>
  <si>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</si>
  <si>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</si>
  <si>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</si>
  <si>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</si>
  <si>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</si>
  <si>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</si>
  <si>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</si>
  <si>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</si>
  <si>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</si>
  <si>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</si>
  <si>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</si>
  <si>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</si>
  <si>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</si>
  <si>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</si>
  <si>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</si>
  <si>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</si>
  <si>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</si>
  <si>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</si>
  <si>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</si>
  <si>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</si>
  <si>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</si>
  <si>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</si>
  <si>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</si>
  <si>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</si>
  <si>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</si>
  <si>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</si>
  <si>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</si>
  <si>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</si>
  <si>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</si>
  <si>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</si>
  <si>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</si>
  <si>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</si>
  <si>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</si>
  <si>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</si>
  <si>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</si>
  <si>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</si>
  <si>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</si>
  <si>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</si>
  <si>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</si>
  <si>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</si>
  <si>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</si>
  <si>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</si>
  <si>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</si>
  <si>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</si>
  <si>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</si>
  <si>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</si>
  <si>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</si>
  <si>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</si>
  <si>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</si>
  <si>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</si>
  <si>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</si>
  <si>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</si>
  <si>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</si>
  <si>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</si>
  <si>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</si>
  <si>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</si>
  <si>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</si>
  <si>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</si>
  <si>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</si>
  <si>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</si>
  <si>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</si>
  <si>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</si>
  <si>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</si>
  <si>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</si>
  <si>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</si>
  <si>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</si>
  <si>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</si>
  <si>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</si>
  <si>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</si>
  <si>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</si>
  <si>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</si>
  <si>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</si>
  <si>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</si>
  <si>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</si>
  <si>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</si>
  <si>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</si>
  <si>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</si>
  <si>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</si>
  <si>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</si>
  <si>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</si>
  <si>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</si>
  <si>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</si>
  <si>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</si>
  <si>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</si>
  <si>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</si>
  <si>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</si>
  <si>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</si>
  <si>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</si>
  <si>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</si>
  <si>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</si>
  <si>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</si>
  <si>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</si>
  <si>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</si>
  <si>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</si>
  <si>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</si>
  <si>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</si>
  <si>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</si>
  <si>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</si>
  <si>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</si>
  <si>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</si>
  <si>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</si>
  <si>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</si>
  <si>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</si>
  <si>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</si>
  <si>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</si>
  <si>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</si>
  <si>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</si>
  <si>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</si>
  <si>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</si>
  <si>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</si>
  <si>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</si>
  <si>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</si>
  <si>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</si>
  <si>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</si>
  <si>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</si>
  <si>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</si>
  <si>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</si>
  <si>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</si>
  <si>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</si>
  <si>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</si>
  <si>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</si>
  <si>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</si>
  <si>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</si>
  <si>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</si>
  <si>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</si>
  <si>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</si>
  <si>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</si>
  <si>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</si>
  <si>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</si>
  <si>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</si>
  <si>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</si>
  <si>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</si>
  <si>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</si>
  <si>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</si>
  <si>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</si>
  <si>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</si>
  <si>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</si>
  <si>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</si>
  <si>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</si>
  <si>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</si>
  <si>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</si>
  <si>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</si>
  <si>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</si>
  <si>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</si>
  <si>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</si>
  <si>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</si>
  <si>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</si>
  <si>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</si>
  <si>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</si>
  <si>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</si>
  <si>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</si>
  <si>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</si>
  <si>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</si>
  <si>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</si>
  <si>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</si>
  <si>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</si>
  <si>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</si>
  <si>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</si>
  <si>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</si>
  <si>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</si>
  <si>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</si>
  <si>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</si>
  <si>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</si>
  <si>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</si>
  <si>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</si>
  <si>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</si>
  <si>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</si>
  <si>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</si>
  <si>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</si>
  <si>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</si>
  <si>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</si>
  <si>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</si>
  <si>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</si>
  <si>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</si>
  <si>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</si>
  <si>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</si>
  <si>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</si>
  <si>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</si>
  <si>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</si>
  <si>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</si>
  <si>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</si>
  <si>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</si>
  <si>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</si>
  <si>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</si>
  <si>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</si>
  <si>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</si>
  <si>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</si>
  <si>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</si>
  <si>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</si>
  <si>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</si>
  <si>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</si>
  <si>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</si>
  <si>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</si>
  <si>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</si>
  <si>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</si>
  <si>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</si>
  <si>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</si>
  <si>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</si>
  <si>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</si>
  <si>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</si>
  <si>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</si>
  <si>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</si>
  <si>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</si>
  <si>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</si>
  <si>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</si>
  <si>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</si>
  <si>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</si>
  <si>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</si>
  <si>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</si>
  <si>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</si>
  <si>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</si>
  <si>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</si>
  <si>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</si>
  <si>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</si>
  <si>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</si>
  <si>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</si>
  <si>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</si>
  <si>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</si>
  <si>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</si>
  <si>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</si>
  <si>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</si>
  <si>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</si>
  <si>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</si>
  <si>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</si>
  <si>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</si>
  <si>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</si>
  <si>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</si>
  <si>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</si>
  <si>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</si>
  <si>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</si>
  <si>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</si>
  <si>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</si>
  <si>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</si>
  <si>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</si>
  <si>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</si>
  <si>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</si>
  <si>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</si>
  <si>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</si>
  <si>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</si>
  <si>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</si>
  <si>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</si>
  <si>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</si>
  <si>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</si>
  <si>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</si>
  <si>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</si>
  <si>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</si>
  <si>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</si>
  <si>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</si>
  <si>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</si>
  <si>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</si>
  <si>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</si>
  <si>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</si>
  <si>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</si>
  <si>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</si>
  <si>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</si>
  <si>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</si>
  <si>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</si>
  <si>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</si>
  <si>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</si>
  <si>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</si>
  <si>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</si>
  <si>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</si>
  <si>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</si>
  <si>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</si>
  <si>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</si>
  <si>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</si>
  <si>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</si>
  <si>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</si>
  <si>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</si>
  <si>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</si>
  <si>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</si>
  <si>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</si>
  <si>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</si>
  <si>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</si>
  <si>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</si>
  <si>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</si>
  <si>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</si>
  <si>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</si>
  <si>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</si>
  <si>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</si>
  <si>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</si>
  <si>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</si>
  <si>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</si>
  <si>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</si>
  <si>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</si>
  <si>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</si>
  <si>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</si>
  <si>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</si>
  <si>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</si>
  <si>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</si>
  <si>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</si>
  <si>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</si>
  <si>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</si>
  <si>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</si>
  <si>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</si>
  <si>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</si>
  <si>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</si>
  <si>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</si>
  <si>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</si>
  <si>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</si>
  <si>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</si>
  <si>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</si>
  <si>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</si>
  <si>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</si>
  <si>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</si>
  <si>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</si>
  <si>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</si>
  <si>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</si>
  <si>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</si>
  <si>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</si>
  <si>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</si>
  <si>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</si>
  <si>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</si>
  <si>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</si>
  <si>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</si>
  <si>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</si>
  <si>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</si>
  <si>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</si>
  <si>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</si>
  <si>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</si>
  <si>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</si>
  <si>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</si>
  <si>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</si>
  <si>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</si>
  <si>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</si>
  <si>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</si>
  <si>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</si>
  <si>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</si>
  <si>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</si>
  <si>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</si>
  <si>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</si>
  <si>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</si>
  <si>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</si>
  <si>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</si>
  <si>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</si>
  <si>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</si>
  <si>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</si>
  <si>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</si>
  <si>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</si>
  <si>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</si>
  <si>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</si>
  <si>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</si>
  <si>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</si>
  <si>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</si>
  <si>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</si>
  <si>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</si>
  <si>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</si>
  <si>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</si>
  <si>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</si>
  <si>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</si>
  <si>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</si>
  <si>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</si>
  <si>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</si>
  <si>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</si>
  <si>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</si>
  <si>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</si>
  <si>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</si>
  <si>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</si>
  <si>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</si>
  <si>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</si>
  <si>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</si>
  <si>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</si>
  <si>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</si>
  <si>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</si>
  <si>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</si>
  <si>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</si>
  <si>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</si>
  <si>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</si>
  <si>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</si>
  <si>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</si>
  <si>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</si>
  <si>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</si>
  <si>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</si>
  <si>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</si>
  <si>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</si>
  <si>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</si>
  <si>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</si>
  <si>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</si>
  <si>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</si>
  <si>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</si>
  <si>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</si>
  <si>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</si>
  <si>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</si>
  <si>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</si>
  <si>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</si>
  <si>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</si>
  <si>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</si>
  <si>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</si>
  <si>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</si>
  <si>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</si>
  <si>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</si>
  <si>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</si>
  <si>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</si>
  <si>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</si>
  <si>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</si>
  <si>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</si>
  <si>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</si>
  <si>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</si>
  <si>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</si>
  <si>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</si>
  <si>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</si>
  <si>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</si>
  <si>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</si>
  <si>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</si>
  <si>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</si>
  <si>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</si>
  <si>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</si>
  <si>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</si>
  <si>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</si>
  <si>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</si>
  <si>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</si>
  <si>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</si>
  <si>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</si>
  <si>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</si>
  <si>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</si>
  <si>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</si>
  <si>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</si>
  <si>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</si>
  <si>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</si>
  <si>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</si>
  <si>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</si>
  <si>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</si>
  <si>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</si>
  <si>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</si>
  <si>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</si>
  <si>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</si>
  <si>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</si>
  <si>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</si>
  <si>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</si>
  <si>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</si>
  <si>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</si>
  <si>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</si>
  <si>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</si>
  <si>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</si>
  <si>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</si>
  <si>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</si>
  <si>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</si>
  <si>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</si>
  <si>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</si>
  <si>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</si>
  <si>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</si>
  <si>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</si>
  <si>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</si>
  <si>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</si>
  <si>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</si>
  <si>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</si>
  <si>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</si>
  <si>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</si>
  <si>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</si>
  <si>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</si>
  <si>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</si>
  <si>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</si>
  <si>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</si>
  <si>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</si>
  <si>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</si>
  <si>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</si>
  <si>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</si>
  <si>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</si>
  <si>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</si>
  <si>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</si>
  <si>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</si>
  <si>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</si>
  <si>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</si>
  <si>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</si>
  <si>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</si>
  <si>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</si>
  <si>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</si>
  <si>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</si>
  <si>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</si>
  <si>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</si>
  <si>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</si>
  <si>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</si>
  <si>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</si>
  <si>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</si>
  <si>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</si>
  <si>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</si>
  <si>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</si>
  <si>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</si>
  <si>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</si>
  <si>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</si>
  <si>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</si>
  <si>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</si>
  <si>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</si>
  <si>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</si>
  <si>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</si>
  <si>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</si>
  <si>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</si>
  <si>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</si>
  <si>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</si>
  <si>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</si>
  <si>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</si>
  <si>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</si>
  <si>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</si>
  <si>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</si>
  <si>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</si>
  <si>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</si>
  <si>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</si>
  <si>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</si>
  <si>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</si>
  <si>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</si>
  <si>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</si>
  <si>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</si>
  <si>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</si>
  <si>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</si>
  <si>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</si>
  <si>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</si>
  <si>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</si>
  <si>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</si>
  <si>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</si>
  <si>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</si>
  <si>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</si>
  <si>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</si>
  <si>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</si>
  <si>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</si>
  <si>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</si>
  <si>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</si>
  <si>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</si>
  <si>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</si>
  <si>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</si>
  <si>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</si>
  <si>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</si>
  <si>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</si>
  <si>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</si>
  <si>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</si>
  <si>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</si>
  <si>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</si>
  <si>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</si>
  <si>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</si>
  <si>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</si>
  <si>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</si>
  <si>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</si>
  <si>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</si>
  <si>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</si>
  <si>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</si>
  <si>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</si>
  <si>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</si>
  <si>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</si>
  <si>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</si>
  <si>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</si>
  <si>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</si>
  <si>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</si>
  <si>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</si>
  <si>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</si>
  <si>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</si>
  <si>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</si>
  <si>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</si>
  <si>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</si>
  <si>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</si>
  <si>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</si>
  <si>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</si>
  <si>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</si>
  <si>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</si>
  <si>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</si>
  <si>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</si>
  <si>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</si>
  <si>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</si>
  <si>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</si>
  <si>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</si>
  <si>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</si>
  <si>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</si>
  <si>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</si>
  <si>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</si>
  <si>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</si>
  <si>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</si>
  <si>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</si>
  <si>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</si>
  <si>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</si>
  <si>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</si>
  <si>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</si>
  <si>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</si>
  <si>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</si>
  <si>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</si>
  <si>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</si>
  <si>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</si>
  <si>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</si>
  <si>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</si>
  <si>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</si>
  <si>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</si>
  <si>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</si>
  <si>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</si>
  <si>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</si>
  <si>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</si>
  <si>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</si>
  <si>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</si>
  <si>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</si>
  <si>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</si>
  <si>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</si>
  <si>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</si>
  <si>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</si>
  <si>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</si>
  <si>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</si>
  <si>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</si>
  <si>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</si>
  <si>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</si>
  <si>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</si>
  <si>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</si>
  <si>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</si>
  <si>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</si>
  <si>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</si>
  <si>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</si>
  <si>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</si>
  <si>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</si>
  <si>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</si>
  <si>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</si>
  <si>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</si>
  <si>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</si>
  <si>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</si>
  <si>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</si>
  <si>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</si>
  <si>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</si>
  <si>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</si>
  <si>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</si>
  <si>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</si>
  <si>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</si>
  <si>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</si>
  <si>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</si>
  <si>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</si>
  <si>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</si>
  <si>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</si>
  <si>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</si>
  <si>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</si>
  <si>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</si>
  <si>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</si>
  <si>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</si>
  <si>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</si>
  <si>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</si>
  <si>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</si>
  <si>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</si>
  <si>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</si>
  <si>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</si>
  <si>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</si>
  <si>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</si>
  <si>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</si>
  <si>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</si>
  <si>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</si>
  <si>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</si>
  <si>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</si>
  <si>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</si>
  <si>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</si>
  <si>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</si>
  <si>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</si>
  <si>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</si>
  <si>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</si>
  <si>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</si>
  <si>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</si>
  <si>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</si>
  <si>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</si>
  <si>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</si>
  <si>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</si>
  <si>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</si>
  <si>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</si>
  <si>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</si>
  <si>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</si>
  <si>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</si>
  <si>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</si>
  <si>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</si>
  <si>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</si>
  <si>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</si>
  <si>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</si>
  <si>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</si>
  <si>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</si>
  <si>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</si>
  <si>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</si>
  <si>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</si>
  <si>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</si>
  <si>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</si>
  <si>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</si>
  <si>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</si>
  <si>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</si>
  <si>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</si>
  <si>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</si>
  <si>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</si>
  <si>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</si>
  <si>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</si>
  <si>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</si>
  <si>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</si>
  <si>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</si>
  <si>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</si>
  <si>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</si>
  <si>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</si>
  <si>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</si>
  <si>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</si>
  <si>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</si>
  <si>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</si>
  <si>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</si>
  <si>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</si>
  <si>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</si>
  <si>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</si>
  <si>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</si>
  <si>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</si>
  <si>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</si>
  <si>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</si>
  <si>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</si>
  <si>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</si>
  <si>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</si>
  <si>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</si>
  <si>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</si>
  <si>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</si>
  <si>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</si>
  <si>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</si>
  <si>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</si>
  <si>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</si>
  <si>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</si>
  <si>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</si>
  <si>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</si>
  <si>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</si>
  <si>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</si>
  <si>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</si>
  <si>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</si>
  <si>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</si>
  <si>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</si>
  <si>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</si>
  <si>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</si>
  <si>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</si>
  <si>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</si>
  <si>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</si>
  <si>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</si>
  <si>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</si>
  <si>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</si>
  <si>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</si>
  <si>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</si>
  <si>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</si>
  <si>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</si>
  <si>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</si>
  <si>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</si>
  <si>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</si>
  <si>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</si>
  <si>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</si>
  <si>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</si>
  <si>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</si>
  <si>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</si>
  <si>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</si>
  <si>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</si>
  <si>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</si>
  <si>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</si>
  <si>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</si>
  <si>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</si>
  <si>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</si>
  <si>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</si>
  <si>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</si>
  <si>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</si>
  <si>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</si>
  <si>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</si>
  <si>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</si>
  <si>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</si>
  <si>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</si>
  <si>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</si>
  <si>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</si>
  <si>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</si>
  <si>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</si>
  <si>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</si>
  <si>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</si>
  <si>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</si>
  <si>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</si>
  <si>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</si>
  <si>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</si>
  <si>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</si>
  <si>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</si>
  <si>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</si>
  <si>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</si>
  <si>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</si>
  <si>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</si>
  <si>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</si>
  <si>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</si>
  <si>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</si>
  <si>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</si>
  <si>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</si>
  <si>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</si>
  <si>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</si>
  <si>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</si>
  <si>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</si>
  <si>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</si>
  <si>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</si>
  <si>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</si>
  <si>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</si>
  <si>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</si>
  <si>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</si>
  <si>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</si>
  <si>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</si>
  <si>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</si>
  <si>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</si>
  <si>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</si>
  <si>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</si>
  <si>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</si>
  <si>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</si>
  <si>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</si>
  <si>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</si>
  <si>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</si>
  <si>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</si>
  <si>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</si>
  <si>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</si>
  <si>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</si>
  <si>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</si>
  <si>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</si>
  <si>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</si>
  <si>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</si>
  <si>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</si>
  <si>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</si>
  <si>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</si>
  <si>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</si>
  <si>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</si>
  <si>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</si>
  <si>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</si>
  <si>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</si>
  <si>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</si>
  <si>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</si>
  <si>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</si>
  <si>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</si>
  <si>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</si>
  <si>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</si>
  <si>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</si>
  <si>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</si>
  <si>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</si>
  <si>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</si>
  <si>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</si>
  <si>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</si>
  <si>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</si>
  <si>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</si>
  <si>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</si>
  <si>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</si>
  <si>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</si>
  <si>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</si>
  <si>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</si>
  <si>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</si>
  <si>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</si>
  <si>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</si>
  <si>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</si>
  <si>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</si>
  <si>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</si>
  <si>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</si>
  <si>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</si>
  <si>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</si>
  <si>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</si>
  <si>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</si>
  <si>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</si>
  <si>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</si>
  <si>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</si>
  <si>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</si>
  <si>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</si>
  <si>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</si>
  <si>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</si>
  <si>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</si>
  <si>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</si>
  <si>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</si>
  <si>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</si>
  <si>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</si>
  <si>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</si>
  <si>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</si>
  <si>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</si>
  <si>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</si>
  <si>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</si>
  <si>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</si>
  <si>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</si>
  <si>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</si>
  <si>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</si>
  <si>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</si>
  <si>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</si>
  <si>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</si>
  <si>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</si>
  <si>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</si>
  <si>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</si>
  <si>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</si>
  <si>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</si>
  <si>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</si>
  <si>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</si>
  <si>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</si>
  <si>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</si>
  <si>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</si>
  <si>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</si>
  <si>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</si>
  <si>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</si>
  <si>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</si>
  <si>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</si>
  <si>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</si>
  <si>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</si>
  <si>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</si>
  <si>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</si>
  <si>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</si>
  <si>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</si>
  <si>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</si>
  <si>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</si>
  <si>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</si>
  <si>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</si>
  <si>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</si>
  <si>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</si>
  <si>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</si>
  <si>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</si>
  <si>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</si>
  <si>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</si>
  <si>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</si>
  <si>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</si>
  <si>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</si>
  <si>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</si>
  <si>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</si>
  <si>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</si>
  <si>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</si>
  <si>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</si>
  <si>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</si>
  <si>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</si>
  <si>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</si>
  <si>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</si>
  <si>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</si>
  <si>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</si>
  <si>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</si>
  <si>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</si>
  <si>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</si>
  <si>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</si>
  <si>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</si>
  <si>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</si>
  <si>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</si>
  <si>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</si>
  <si>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</si>
  <si>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</si>
  <si>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</si>
  <si>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</si>
  <si>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</si>
  <si>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</si>
  <si>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</si>
  <si>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</si>
  <si>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</si>
  <si>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</si>
  <si>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</si>
  <si>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</si>
  <si>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</si>
  <si>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</si>
  <si>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</si>
  <si>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</si>
  <si>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</si>
  <si>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</si>
  <si>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</si>
  <si>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</si>
  <si>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</si>
  <si>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</si>
  <si>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</si>
  <si>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</si>
  <si>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</si>
  <si>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</si>
  <si>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</si>
  <si>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</si>
  <si>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</si>
  <si>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</si>
  <si>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</si>
  <si>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</si>
  <si>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</si>
  <si>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</si>
  <si>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</si>
  <si>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</si>
  <si>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</si>
  <si>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</si>
  <si>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</si>
  <si>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</si>
  <si>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</si>
  <si>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</si>
  <si>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</si>
  <si>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</si>
  <si>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</si>
  <si>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</si>
  <si>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</si>
  <si>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</si>
  <si>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</si>
  <si>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</si>
  <si>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</si>
  <si>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</si>
  <si>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</si>
  <si>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</si>
  <si>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</si>
  <si>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</si>
  <si>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</si>
  <si>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</si>
  <si>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</si>
  <si>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</si>
  <si>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</si>
  <si>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</si>
  <si>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</si>
  <si>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</si>
  <si>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</si>
  <si>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</si>
  <si>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</si>
  <si>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</si>
  <si>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</si>
  <si>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</si>
  <si>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</si>
  <si>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</si>
  <si>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</si>
  <si>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</si>
  <si>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</si>
  <si>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</si>
  <si>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</si>
  <si>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</si>
  <si>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</si>
  <si>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</si>
  <si>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</si>
  <si>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</si>
  <si>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</si>
  <si>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</si>
  <si>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</si>
  <si>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</si>
  <si>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</si>
  <si>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</si>
  <si>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</si>
  <si>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</si>
  <si>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</si>
  <si>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</si>
  <si>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</si>
  <si>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</si>
  <si>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</si>
  <si>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</si>
  <si>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</si>
  <si>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</si>
  <si>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</si>
  <si>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</si>
  <si>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</si>
  <si>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</si>
  <si>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</si>
  <si>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</si>
  <si>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</si>
  <si>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</si>
  <si>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</si>
  <si>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</si>
  <si>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</si>
  <si>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</si>
  <si>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</si>
  <si>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</si>
  <si>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</si>
  <si>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</si>
  <si>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</si>
  <si>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</si>
  <si>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</si>
  <si>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</si>
  <si>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</si>
  <si>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</si>
  <si>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</si>
  <si>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</si>
  <si>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</si>
  <si>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</si>
  <si>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</si>
  <si>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</si>
  <si>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</si>
  <si>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</si>
  <si>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</si>
  <si>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</si>
  <si>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</si>
  <si>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</si>
  <si>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</si>
  <si>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</si>
  <si>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</si>
  <si>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</si>
  <si>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</si>
  <si>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</si>
  <si>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</si>
  <si>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</si>
  <si>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</si>
  <si>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</si>
  <si>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</si>
  <si>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</si>
  <si>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</si>
  <si>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</si>
  <si>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</si>
  <si>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</si>
  <si>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</si>
  <si>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</si>
  <si>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</si>
  <si>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</si>
  <si>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</si>
  <si>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</si>
  <si>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</si>
  <si>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</si>
  <si>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</si>
  <si>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</si>
  <si>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</si>
  <si>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</si>
  <si>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</si>
  <si>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</si>
  <si>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</si>
  <si>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</si>
  <si>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</si>
  <si>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</si>
  <si>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</si>
  <si>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</si>
  <si>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</si>
  <si>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</si>
  <si>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</si>
  <si>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</si>
  <si>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</si>
  <si>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</si>
  <si>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</si>
  <si>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</si>
  <si>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</si>
  <si>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</si>
  <si>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</si>
  <si>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</si>
  <si>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</si>
  <si>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</si>
  <si>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</si>
  <si>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</si>
  <si>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</si>
  <si>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</si>
  <si>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</si>
  <si>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</si>
  <si>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</si>
  <si>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</si>
  <si>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</si>
  <si>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</si>
  <si>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</si>
  <si>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</si>
  <si>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</si>
  <si>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</si>
  <si>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</si>
  <si>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</si>
  <si>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</si>
  <si>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</si>
  <si>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</si>
  <si>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</si>
  <si>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</si>
  <si>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</si>
  <si>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</si>
  <si>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</si>
  <si>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</si>
  <si>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</si>
  <si>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</si>
  <si>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</si>
  <si>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</si>
  <si>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</si>
  <si>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</si>
  <si>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</si>
  <si>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</si>
  <si>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</si>
  <si>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</si>
  <si>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</si>
  <si>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</si>
  <si>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</si>
  <si>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</si>
  <si>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</si>
  <si>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</si>
  <si>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</si>
  <si>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</si>
  <si>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</si>
  <si>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</si>
  <si>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</si>
  <si>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</si>
  <si>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</si>
  <si>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</si>
  <si>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</si>
  <si>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</si>
  <si>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</si>
  <si>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</si>
  <si>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</si>
  <si>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</si>
  <si>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</si>
  <si>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</si>
  <si>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</si>
  <si>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</si>
  <si>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</si>
  <si>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</si>
  <si>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</si>
  <si>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</si>
  <si>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</si>
  <si>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</si>
  <si>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</si>
  <si>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</si>
  <si>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</si>
  <si>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</si>
  <si>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</si>
  <si>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</si>
  <si>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</si>
  <si>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</si>
  <si>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</si>
  <si>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</si>
  <si>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</si>
  <si>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</si>
  <si>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</si>
  <si>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</si>
  <si>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</si>
  <si>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</si>
  <si>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</si>
  <si>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</si>
  <si>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</si>
  <si>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</si>
  <si>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</si>
  <si>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</si>
  <si>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</si>
  <si>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</si>
  <si>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</si>
  <si>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</si>
  <si>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</si>
  <si>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</si>
  <si>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</si>
  <si>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</si>
  <si>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</si>
  <si>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</si>
  <si>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</si>
  <si>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</si>
  <si>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</si>
  <si>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</si>
  <si>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</si>
  <si>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</si>
  <si>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</si>
  <si>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</si>
  <si>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</si>
  <si>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</si>
  <si>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</si>
  <si>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</si>
  <si>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</si>
  <si>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</si>
  <si>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</si>
  <si>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</si>
  <si>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</si>
  <si>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</si>
  <si>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</si>
  <si>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</si>
  <si>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</si>
  <si>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</si>
  <si>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</si>
  <si>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</si>
  <si>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</si>
  <si>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</si>
  <si>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</si>
  <si>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</si>
  <si>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</si>
  <si>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</si>
  <si>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</si>
  <si>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</si>
  <si>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</si>
  <si>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</si>
  <si>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</si>
  <si>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</si>
  <si>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</si>
  <si>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</si>
  <si>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</si>
  <si>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</si>
  <si>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</si>
  <si>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</si>
  <si>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</si>
  <si>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</si>
  <si>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</si>
  <si>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</si>
  <si>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</si>
  <si>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</si>
  <si>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</si>
  <si>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</si>
  <si>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</si>
  <si>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</si>
  <si>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</si>
  <si>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</si>
  <si>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</si>
  <si>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</si>
  <si>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</si>
  <si>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</si>
  <si>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</si>
  <si>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</si>
  <si>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</si>
  <si>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</si>
  <si>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</si>
  <si>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</si>
  <si>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</si>
  <si>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</si>
  <si>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</si>
  <si>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</si>
  <si>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</si>
  <si>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</si>
  <si>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</si>
  <si>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</si>
  <si>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</si>
  <si>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</si>
  <si>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</si>
  <si>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</si>
  <si>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</si>
  <si>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</si>
  <si>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</si>
  <si>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</si>
  <si>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</si>
  <si>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</si>
  <si>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</si>
  <si>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</si>
  <si>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</si>
  <si>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</si>
  <si>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</si>
  <si>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</si>
  <si>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</si>
  <si>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</si>
  <si>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</si>
  <si>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</si>
  <si>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</si>
  <si>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</si>
  <si>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</si>
  <si>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</si>
  <si>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</si>
  <si>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</si>
  <si>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</si>
  <si>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</si>
  <si>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</si>
  <si>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</si>
  <si>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</si>
  <si>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</si>
  <si>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</si>
  <si>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</si>
  <si>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</si>
  <si>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</si>
  <si>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</si>
  <si>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</si>
  <si>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</si>
  <si>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</si>
  <si>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</si>
  <si>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</si>
  <si>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</si>
  <si>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</si>
  <si>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</si>
  <si>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</si>
  <si>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</si>
  <si>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</si>
  <si>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</si>
  <si>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</si>
  <si>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</si>
  <si>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</si>
  <si>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</si>
  <si>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</si>
  <si>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</si>
  <si>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</si>
  <si>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</si>
  <si>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</si>
  <si>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</si>
  <si>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</si>
  <si>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</si>
  <si>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</si>
  <si>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</si>
  <si>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</si>
  <si>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</si>
  <si>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</si>
  <si>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</si>
  <si>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</si>
  <si>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</si>
  <si>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</si>
  <si>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</si>
  <si>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</si>
  <si>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</si>
  <si>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</si>
  <si>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</si>
  <si>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</si>
  <si>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</si>
  <si>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</si>
  <si>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</si>
  <si>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</si>
  <si>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</si>
  <si>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</si>
  <si>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</si>
  <si>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</si>
  <si>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</si>
  <si>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</si>
  <si>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</si>
  <si>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</si>
  <si>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</si>
  <si>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</si>
  <si>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</si>
  <si>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</si>
  <si>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</si>
  <si>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</si>
  <si>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</si>
  <si>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</si>
  <si>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</si>
  <si>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</si>
  <si>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</si>
  <si>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</si>
  <si>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</si>
  <si>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</si>
  <si>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</si>
  <si>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</si>
  <si>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</si>
  <si>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</si>
  <si>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</si>
  <si>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</si>
  <si>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</si>
  <si>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</si>
  <si>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</si>
  <si>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</si>
  <si>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</si>
  <si>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</si>
  <si>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</si>
  <si>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</si>
  <si>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</si>
  <si>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</si>
  <si>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</si>
  <si>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</si>
  <si>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</si>
  <si>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</si>
  <si>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</si>
  <si>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</si>
  <si>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</si>
  <si>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</si>
  <si>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</si>
  <si>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</si>
  <si>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</si>
  <si>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</si>
  <si>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</si>
  <si>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</si>
  <si>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</si>
  <si>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</si>
  <si>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</si>
  <si>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</si>
  <si>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</si>
  <si>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</si>
  <si>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</si>
  <si>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</si>
  <si>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</si>
  <si>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</si>
  <si>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</si>
  <si>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</si>
  <si>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</si>
  <si>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</si>
  <si>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</si>
  <si>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</si>
  <si>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</si>
  <si>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</si>
  <si>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</si>
  <si>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</si>
  <si>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</si>
  <si>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</si>
  <si>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</si>
  <si>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</si>
  <si>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</si>
  <si>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</si>
  <si>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</si>
  <si>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</si>
  <si>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</si>
  <si>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</si>
  <si>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</si>
  <si>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</si>
  <si>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</si>
  <si>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</si>
  <si>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</si>
  <si>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</si>
  <si>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</si>
  <si>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</si>
  <si>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</si>
  <si>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</si>
  <si>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</si>
  <si>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</si>
  <si>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</si>
  <si>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</si>
  <si>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</si>
  <si>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</si>
  <si>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</si>
  <si>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</si>
  <si>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</si>
  <si>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</si>
  <si>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</si>
  <si>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</si>
  <si>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</si>
  <si>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</si>
  <si>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</si>
  <si>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</si>
  <si>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</si>
  <si>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</si>
  <si>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</si>
  <si>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</si>
  <si>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</si>
  <si>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</si>
  <si>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</si>
  <si>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</si>
  <si>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</si>
  <si>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</si>
  <si>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</si>
  <si>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</si>
  <si>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</si>
  <si>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</si>
  <si>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</si>
  <si>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</si>
  <si>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</si>
  <si>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</si>
  <si>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</si>
  <si>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</si>
  <si>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</si>
  <si>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</si>
  <si>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</si>
  <si>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</si>
  <si>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</si>
  <si>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</si>
  <si>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</si>
  <si>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</si>
  <si>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</si>
  <si>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</si>
  <si>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</si>
  <si>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</si>
  <si>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</si>
  <si>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</si>
  <si>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</si>
  <si>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</si>
  <si>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</si>
  <si>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</si>
  <si>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</si>
  <si>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</si>
  <si>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</si>
  <si>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</si>
  <si>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</si>
  <si>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</si>
  <si>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</si>
  <si>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</si>
  <si>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</si>
  <si>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</si>
  <si>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</si>
  <si>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</si>
  <si>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</si>
  <si>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</si>
  <si>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</si>
  <si>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</si>
  <si>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</si>
  <si>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</si>
  <si>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</si>
  <si>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</si>
  <si>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</si>
  <si>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</si>
  <si>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</si>
  <si>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</si>
  <si>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</si>
  <si>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</si>
  <si>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</si>
  <si>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</si>
  <si>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</si>
  <si>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</si>
  <si>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</si>
  <si>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</si>
  <si>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</si>
  <si>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</si>
  <si>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</si>
  <si>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</si>
  <si>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</si>
  <si>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</si>
  <si>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</si>
  <si>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</si>
  <si>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</si>
  <si>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</si>
  <si>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</si>
  <si>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</si>
  <si>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</si>
  <si>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</si>
  <si>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</si>
  <si>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</si>
  <si>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</si>
  <si>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</si>
  <si>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</si>
  <si>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</si>
  <si>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</si>
  <si>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</si>
  <si>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</si>
  <si>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</si>
  <si>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</si>
  <si>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</si>
  <si>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</si>
  <si>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</si>
  <si>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</si>
  <si>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</si>
  <si>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</si>
  <si>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</si>
  <si>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</si>
  <si>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</si>
  <si>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</si>
  <si>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</si>
  <si>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</si>
  <si>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</si>
  <si>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</si>
  <si>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</si>
  <si>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</si>
  <si>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</si>
  <si>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</si>
  <si>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</si>
  <si>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</si>
  <si>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</si>
  <si>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</si>
  <si>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</si>
  <si>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</si>
  <si>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</si>
  <si>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</si>
  <si>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</si>
  <si>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</si>
  <si>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</si>
  <si>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</si>
  <si>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</si>
  <si>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</si>
  <si>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</si>
  <si>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</si>
  <si>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</si>
  <si>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</si>
  <si>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</si>
  <si>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</si>
  <si>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</si>
  <si>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</si>
  <si>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</si>
  <si>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</si>
  <si>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</si>
  <si>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</si>
  <si>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</si>
  <si>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</si>
  <si>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</si>
  <si>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</si>
  <si>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</si>
  <si>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</si>
  <si>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</si>
  <si>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</si>
  <si>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</si>
  <si>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</si>
  <si>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</si>
  <si>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</si>
  <si>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</si>
  <si>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</si>
  <si>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</si>
  <si>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</si>
  <si>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</si>
  <si>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</si>
  <si>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</si>
  <si>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</si>
  <si>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</si>
  <si>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</si>
  <si>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</si>
  <si>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</si>
  <si>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</si>
  <si>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</si>
  <si>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</si>
  <si>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</si>
  <si>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</si>
  <si>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</si>
  <si>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</si>
  <si>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</si>
  <si>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</si>
  <si>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</si>
  <si>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</si>
  <si>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</si>
  <si>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</si>
  <si>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</si>
  <si>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</si>
  <si>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</si>
  <si>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</si>
  <si>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</si>
  <si>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</si>
  <si>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</si>
  <si>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</si>
  <si>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</si>
  <si>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</si>
  <si>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</si>
  <si>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</si>
  <si>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</si>
  <si>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</si>
  <si>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</si>
  <si>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</si>
  <si>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</si>
  <si>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</si>
  <si>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</si>
  <si>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</si>
  <si>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</si>
  <si>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</si>
  <si>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</si>
  <si>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</si>
  <si>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</si>
  <si>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</si>
  <si>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</si>
  <si>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</si>
  <si>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</si>
  <si>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</si>
  <si>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</si>
  <si>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</si>
  <si>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</si>
  <si>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</si>
  <si>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</si>
  <si>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</si>
  <si>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</si>
  <si>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</si>
  <si>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</si>
  <si>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</si>
  <si>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</si>
  <si>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</si>
  <si>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</si>
  <si>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</si>
  <si>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</si>
  <si>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</si>
  <si>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</si>
  <si>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</si>
  <si>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</si>
  <si>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</si>
  <si>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</si>
  <si>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</si>
  <si>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</si>
  <si>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</si>
  <si>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</si>
  <si>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</si>
  <si>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</si>
  <si>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</si>
  <si>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</si>
  <si>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</si>
  <si>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</si>
  <si>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</si>
  <si>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</si>
  <si>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</si>
  <si>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</si>
  <si>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</si>
  <si>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</si>
  <si>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</si>
  <si>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</si>
  <si>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</si>
  <si>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</si>
  <si>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</si>
  <si>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</si>
  <si>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</si>
  <si>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</si>
  <si>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</si>
  <si>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</si>
  <si>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</si>
  <si>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</si>
  <si>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</si>
  <si>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</si>
  <si>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</si>
  <si>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</si>
  <si>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</si>
  <si>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</si>
  <si>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</si>
  <si>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</si>
  <si>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</si>
  <si>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</si>
  <si>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</si>
  <si>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</si>
  <si>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</si>
  <si>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</si>
  <si>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</si>
  <si>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</si>
  <si>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</si>
  <si>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</si>
  <si>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</si>
  <si>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</si>
  <si>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</si>
  <si>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</si>
  <si>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</si>
  <si>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</si>
  <si>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</si>
  <si>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</si>
  <si>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</si>
  <si>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</si>
  <si>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</si>
  <si>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</si>
  <si>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</si>
  <si>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</si>
  <si>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</si>
  <si>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</si>
  <si>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</si>
  <si>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</si>
  <si>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</si>
  <si>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</si>
  <si>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</si>
  <si>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</si>
  <si>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</si>
  <si>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</si>
  <si>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</si>
  <si>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</si>
  <si>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</si>
  <si>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</si>
  <si>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</si>
  <si>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</si>
  <si>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</si>
  <si>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</si>
  <si>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</si>
  <si>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</si>
  <si>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</si>
  <si>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</si>
  <si>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</si>
  <si>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</si>
  <si>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</si>
  <si>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</si>
  <si>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</si>
  <si>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</si>
  <si>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</si>
  <si>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</si>
  <si>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</si>
  <si>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</si>
  <si>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</si>
  <si>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</si>
  <si>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</si>
  <si>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</si>
  <si>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</si>
  <si>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</si>
  <si>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</si>
  <si>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</si>
  <si>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</si>
  <si>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</si>
  <si>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</si>
  <si>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</si>
  <si>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</si>
  <si>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</si>
  <si>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</si>
  <si>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</si>
  <si>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</si>
  <si>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</si>
  <si>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</si>
  <si>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</si>
  <si>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</si>
  <si>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</si>
  <si>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</si>
  <si>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</si>
  <si>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</si>
  <si>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</si>
  <si>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</si>
  <si>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</si>
  <si>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</si>
  <si>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</si>
  <si>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</si>
  <si>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</si>
  <si>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</si>
  <si>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</si>
  <si>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</si>
  <si>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</si>
  <si>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</si>
  <si>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</si>
  <si>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</si>
  <si>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</si>
  <si>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</si>
  <si>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</si>
  <si>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</si>
  <si>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</si>
  <si>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</si>
  <si>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</si>
  <si>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</si>
  <si>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</si>
  <si>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</si>
  <si>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</si>
  <si>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</si>
  <si>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</si>
  <si>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</si>
  <si>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</si>
  <si>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</si>
  <si>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</si>
  <si>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</si>
  <si>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</si>
  <si>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</si>
  <si>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</si>
  <si>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</si>
  <si>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</si>
  <si>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</si>
  <si>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</si>
  <si>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</si>
  <si>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</si>
  <si>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</si>
  <si>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</si>
  <si>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</si>
  <si>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</si>
  <si>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</si>
  <si>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</si>
  <si>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</si>
  <si>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</si>
  <si>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</si>
  <si>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</si>
  <si>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</si>
  <si>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</si>
  <si>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</si>
  <si>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</si>
  <si>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</si>
  <si>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</si>
  <si>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</si>
  <si>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</si>
  <si>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</si>
  <si>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</si>
  <si>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</si>
  <si>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</si>
  <si>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</si>
  <si>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</si>
  <si>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</si>
  <si>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</si>
  <si>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</si>
  <si>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</si>
  <si>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</si>
  <si>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</si>
  <si>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</si>
  <si>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</si>
  <si>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</si>
  <si>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</si>
  <si>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</si>
  <si>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</si>
  <si>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</si>
  <si>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</si>
  <si>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</si>
  <si>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</si>
  <si>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</si>
  <si>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</si>
  <si>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</si>
  <si>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</si>
  <si>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</si>
  <si>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</si>
  <si>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</si>
  <si>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</si>
  <si>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</si>
  <si>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</si>
  <si>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</si>
  <si>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</si>
  <si>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</si>
  <si>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</si>
  <si>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</si>
  <si>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</si>
  <si>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</si>
  <si>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</si>
  <si>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</si>
  <si>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</si>
  <si>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</si>
  <si>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</si>
  <si>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</si>
  <si>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</si>
  <si>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</si>
  <si>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</si>
  <si>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</si>
  <si>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</si>
  <si>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</si>
  <si>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</si>
  <si>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</si>
  <si>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</si>
  <si>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</si>
  <si>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</si>
  <si>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</si>
  <si>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</si>
  <si>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</si>
  <si>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</si>
  <si>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</si>
  <si>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</si>
  <si>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</si>
  <si>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</si>
  <si>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</si>
  <si>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</si>
  <si>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</si>
  <si>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</si>
  <si>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</si>
  <si>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</si>
  <si>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</si>
  <si>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</si>
  <si>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</si>
  <si>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</si>
  <si>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</si>
  <si>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</si>
  <si>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</si>
  <si>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</si>
  <si>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</si>
  <si>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</si>
  <si>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</si>
  <si>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</si>
  <si>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</si>
  <si>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</si>
  <si>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</si>
  <si>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</si>
  <si>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</si>
  <si>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</si>
  <si>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</si>
  <si>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</si>
  <si>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</si>
  <si>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</si>
  <si>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</si>
  <si>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</si>
  <si>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</si>
  <si>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</si>
  <si>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</si>
  <si>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</si>
  <si>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</si>
  <si>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</si>
  <si>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</si>
  <si>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</si>
  <si>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</si>
  <si>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</si>
  <si>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</si>
  <si>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</si>
  <si>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</si>
  <si>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</si>
  <si>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</si>
  <si>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</si>
  <si>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</si>
  <si>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</si>
  <si>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</si>
  <si>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</si>
  <si>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</si>
  <si>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</si>
  <si>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</si>
  <si>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</si>
  <si>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</si>
  <si>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</si>
  <si>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</si>
  <si>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</si>
  <si>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</si>
  <si>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</si>
  <si>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</si>
  <si>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</si>
  <si>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</si>
  <si>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</si>
  <si>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</si>
  <si>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</si>
  <si>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</si>
  <si>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</si>
  <si>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</si>
  <si>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</si>
  <si>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</si>
  <si>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</si>
  <si>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</si>
  <si>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</si>
  <si>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</si>
  <si>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</si>
  <si>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</si>
  <si>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</si>
  <si>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</si>
  <si>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</si>
  <si>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</si>
  <si>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</si>
  <si>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</si>
  <si>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</si>
  <si>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</si>
  <si>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</si>
  <si>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</si>
  <si>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</si>
  <si>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</si>
  <si>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</si>
  <si>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</si>
  <si>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</si>
  <si>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</si>
  <si>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</si>
  <si>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</si>
  <si>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</si>
  <si>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</si>
  <si>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</si>
  <si>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</si>
  <si>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</si>
  <si>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</si>
  <si>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</si>
  <si>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</si>
  <si>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</si>
  <si>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</si>
  <si>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</si>
  <si>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</si>
  <si>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</si>
  <si>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</si>
  <si>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</si>
  <si>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</si>
  <si>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</si>
  <si>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</si>
  <si>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</si>
  <si>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</si>
  <si>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</si>
  <si>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</si>
  <si>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</si>
  <si>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</si>
  <si>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</si>
  <si>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</si>
  <si>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</si>
  <si>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</si>
  <si>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</si>
  <si>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</si>
  <si>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</si>
  <si>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</si>
  <si>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</si>
  <si>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</si>
  <si>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</si>
  <si>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</si>
  <si>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</si>
  <si>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</si>
  <si>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</si>
  <si>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</si>
  <si>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</si>
  <si>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</si>
  <si>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</si>
  <si>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</si>
  <si>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</si>
  <si>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</si>
  <si>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</si>
  <si>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</si>
  <si>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</si>
  <si>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</si>
  <si>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</si>
  <si>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</si>
  <si>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</si>
  <si>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</si>
  <si>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</si>
  <si>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</si>
  <si>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</si>
  <si>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</si>
  <si>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</si>
  <si>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</si>
  <si>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</si>
  <si>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</si>
  <si>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</si>
  <si>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</si>
  <si>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</si>
  <si>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</si>
  <si>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</si>
  <si>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</si>
  <si>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</si>
  <si>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</si>
  <si>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</si>
  <si>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</si>
  <si>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</si>
  <si>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</si>
  <si>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</si>
  <si>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</si>
  <si>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</si>
  <si>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</si>
  <si>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</si>
  <si>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</si>
  <si>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</si>
  <si>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</si>
  <si>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</si>
  <si>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</si>
  <si>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</si>
  <si>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</si>
  <si>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</si>
  <si>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</si>
  <si>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</si>
  <si>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</si>
  <si>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</si>
  <si>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</si>
  <si>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</si>
  <si>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</si>
  <si>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</si>
  <si>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</si>
  <si>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</si>
  <si>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</si>
  <si>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</si>
  <si>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</si>
  <si>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</si>
  <si>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</si>
  <si>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</si>
  <si>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</si>
  <si>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</si>
  <si>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</si>
  <si>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</si>
  <si>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</si>
  <si>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</si>
  <si>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</si>
  <si>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</si>
  <si>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</si>
  <si>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</si>
  <si>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</si>
  <si>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</si>
  <si>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</si>
  <si>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</si>
  <si>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</si>
  <si>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</si>
  <si>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</si>
  <si>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</si>
  <si>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</si>
  <si>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</si>
  <si>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</si>
  <si>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</si>
  <si>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</si>
  <si>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</si>
  <si>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</si>
  <si>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</si>
  <si>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</si>
  <si>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</si>
  <si>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</si>
  <si>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</si>
  <si>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</si>
  <si>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</si>
  <si>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</si>
  <si>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</si>
  <si>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</si>
  <si>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</si>
  <si>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</si>
  <si>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</si>
  <si>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</si>
  <si>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</si>
  <si>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</si>
  <si>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</si>
  <si>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</si>
  <si>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</si>
  <si>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</si>
  <si>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</si>
  <si>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</si>
  <si>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</si>
  <si>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</si>
  <si>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</si>
  <si>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</si>
  <si>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</si>
  <si>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</si>
  <si>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</si>
  <si>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</si>
  <si>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</si>
  <si>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</si>
  <si>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</si>
  <si>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</si>
  <si>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</si>
  <si>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</si>
  <si>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</si>
  <si>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</si>
  <si>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</si>
  <si>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</si>
  <si>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</si>
  <si>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</si>
  <si>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</si>
  <si>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</si>
  <si>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</si>
  <si>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</si>
  <si>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</si>
  <si>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</si>
  <si>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</si>
  <si>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</si>
  <si>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</si>
  <si>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</si>
  <si>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</si>
  <si>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</si>
  <si>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</si>
  <si>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</si>
  <si>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</si>
  <si>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</si>
  <si>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</si>
  <si>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</si>
  <si>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</si>
  <si>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</si>
  <si>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</si>
  <si>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</si>
  <si>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</si>
  <si>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</si>
  <si>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</si>
  <si>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</si>
  <si>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</si>
  <si>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</si>
  <si>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</si>
  <si>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</si>
  <si>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</si>
  <si>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</si>
  <si>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</si>
  <si>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</si>
  <si>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</si>
  <si>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</si>
  <si>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</si>
  <si>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</si>
  <si>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</si>
  <si>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</si>
  <si>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</si>
  <si>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</si>
  <si>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</si>
  <si>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</si>
  <si>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</si>
  <si>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</si>
  <si>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</si>
  <si>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</si>
  <si>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</si>
  <si>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</si>
  <si>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</si>
  <si>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</si>
  <si>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</si>
  <si>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</si>
  <si>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</si>
  <si>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</si>
  <si>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</si>
  <si>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</si>
  <si>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</si>
  <si>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</si>
  <si>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</si>
  <si>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</si>
  <si>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</si>
  <si>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</si>
  <si>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</si>
  <si>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</si>
  <si>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</si>
  <si>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</si>
  <si>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</si>
  <si>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</si>
  <si>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</si>
  <si>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</si>
  <si>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</si>
  <si>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</si>
  <si>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</si>
  <si>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</si>
  <si>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</si>
  <si>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</si>
  <si>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</si>
  <si>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</si>
  <si>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</si>
  <si>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</si>
  <si>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</si>
  <si>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</si>
  <si>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</si>
  <si>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</si>
  <si>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</si>
  <si>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</si>
  <si>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</si>
  <si>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</si>
  <si>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</si>
  <si>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</si>
  <si>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</si>
  <si>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</si>
  <si>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</si>
  <si>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</si>
  <si>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</si>
  <si>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</si>
  <si>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</si>
  <si>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</si>
  <si>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</si>
  <si>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</si>
  <si>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</si>
  <si>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</si>
  <si>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</si>
  <si>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</si>
  <si>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</si>
  <si>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</si>
  <si>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</si>
  <si>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</si>
  <si>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</si>
  <si>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</si>
  <si>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</si>
  <si>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</si>
  <si>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</si>
  <si>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</si>
  <si>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</si>
  <si>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</si>
  <si>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</si>
  <si>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</si>
  <si>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</si>
  <si>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</si>
  <si>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</si>
  <si>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</si>
  <si>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</si>
  <si>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</si>
  <si>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</si>
  <si>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</si>
  <si>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</si>
  <si>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</si>
  <si>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</si>
  <si>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</si>
  <si>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</si>
  <si>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</si>
  <si>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</si>
  <si>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</si>
  <si>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</si>
  <si>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</si>
  <si>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</si>
  <si>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</si>
  <si>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</si>
  <si>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</si>
  <si>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</si>
  <si>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</si>
  <si>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</si>
  <si>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</si>
  <si>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</si>
  <si>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</si>
  <si>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</si>
  <si>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</si>
  <si>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</si>
  <si>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</si>
  <si>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</si>
  <si>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</si>
  <si>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</si>
  <si>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</si>
  <si>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</si>
  <si>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</si>
  <si>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</si>
  <si>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</si>
  <si>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</si>
  <si>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</si>
  <si>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</si>
  <si>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</si>
  <si>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</si>
  <si>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</si>
  <si>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</si>
  <si>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</si>
  <si>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</si>
  <si>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</si>
  <si>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</si>
  <si>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</si>
  <si>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</si>
  <si>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</si>
  <si>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</si>
  <si>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</si>
  <si>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</si>
  <si>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</si>
  <si>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</si>
  <si>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</si>
  <si>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</si>
  <si>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</si>
  <si>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</si>
  <si>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</si>
  <si>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</si>
  <si>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</si>
  <si>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</si>
  <si>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</si>
  <si>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</si>
  <si>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</si>
  <si>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</si>
  <si>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</si>
  <si>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</si>
  <si>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</si>
  <si>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</si>
  <si>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</si>
  <si>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</si>
  <si>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</si>
  <si>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</si>
  <si>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</si>
  <si>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</si>
  <si>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</si>
  <si>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</si>
  <si>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</si>
  <si>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</si>
  <si>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</si>
  <si>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</si>
  <si>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</si>
  <si>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</si>
  <si>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</si>
  <si>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</si>
  <si>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</si>
  <si>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</si>
  <si>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</si>
  <si>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</si>
  <si>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</si>
  <si>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</si>
  <si>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</si>
  <si>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</si>
  <si>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</si>
  <si>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</si>
  <si>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</si>
  <si>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</si>
  <si>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</si>
  <si>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</si>
  <si>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</si>
  <si>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</si>
  <si>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</si>
  <si>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</si>
  <si>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</si>
  <si>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</si>
  <si>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</si>
  <si>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</si>
  <si>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</si>
  <si>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</si>
  <si>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</si>
  <si>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</si>
  <si>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</si>
  <si>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</si>
  <si>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</si>
  <si>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</si>
  <si>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</si>
  <si>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</si>
  <si>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</si>
  <si>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</si>
  <si>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</si>
  <si>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</si>
  <si>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</si>
  <si>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</si>
  <si>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</si>
  <si>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</si>
  <si>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</si>
  <si>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</si>
  <si>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</si>
  <si>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</si>
  <si>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</si>
  <si>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</si>
  <si>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</si>
  <si>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</si>
  <si>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</si>
  <si>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</si>
  <si>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</si>
  <si>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</si>
  <si>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</si>
  <si>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</si>
  <si>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</si>
  <si>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</si>
  <si>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</si>
  <si>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</si>
  <si>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</si>
  <si>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</si>
  <si>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</si>
  <si>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</si>
  <si>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</si>
  <si>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</si>
  <si>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</si>
  <si>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</si>
  <si>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</si>
  <si>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</si>
  <si>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</si>
  <si>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</si>
  <si>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</si>
  <si>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</si>
  <si>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</si>
  <si>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</si>
  <si>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</si>
  <si>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</si>
  <si>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</si>
  <si>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</si>
  <si>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</si>
  <si>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</si>
  <si>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</si>
  <si>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</si>
  <si>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</si>
  <si>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</si>
  <si>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</si>
  <si>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</si>
  <si>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</si>
  <si>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</si>
  <si>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</si>
  <si>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</si>
  <si>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</si>
  <si>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</si>
  <si>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</si>
  <si>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</si>
  <si>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</si>
  <si>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</si>
  <si>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</si>
  <si>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</si>
  <si>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</si>
  <si>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</si>
  <si>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</si>
  <si>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</si>
  <si>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</si>
  <si>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</si>
  <si>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</si>
  <si>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</si>
  <si>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</si>
  <si>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</si>
  <si>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</si>
  <si>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</si>
  <si>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</si>
  <si>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</si>
  <si>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</si>
  <si>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</si>
  <si>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</si>
  <si>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</si>
  <si>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</si>
  <si>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</si>
  <si>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</si>
  <si>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</si>
  <si>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</si>
  <si>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</si>
  <si>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</si>
  <si>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</si>
  <si>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</si>
  <si>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</si>
  <si>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</si>
  <si>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</si>
  <si>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</si>
  <si>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</si>
  <si>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</si>
  <si>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</si>
  <si>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</si>
  <si>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</si>
  <si>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</si>
  <si>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</si>
  <si>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</si>
  <si>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</si>
  <si>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</si>
  <si>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</si>
  <si>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</si>
  <si>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</si>
  <si>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</si>
  <si>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</si>
  <si>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</si>
  <si>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</si>
  <si>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</si>
  <si>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</si>
  <si>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</si>
  <si>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</si>
  <si>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</si>
  <si>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</si>
  <si>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</si>
  <si>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</si>
  <si>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</si>
  <si>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</si>
  <si>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</si>
  <si>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</si>
  <si>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</si>
  <si>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</si>
  <si>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</si>
  <si>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</si>
  <si>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</si>
  <si>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</si>
  <si>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</si>
  <si>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</si>
  <si>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</si>
  <si>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</si>
  <si>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</si>
  <si>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</si>
  <si>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</si>
  <si>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</si>
  <si>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</si>
  <si>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</si>
  <si>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</si>
  <si>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</si>
  <si>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</si>
  <si>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</si>
  <si>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</si>
  <si>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</si>
  <si>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</si>
  <si>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</si>
  <si>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</si>
  <si>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</si>
  <si>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</si>
  <si>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</si>
  <si>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</si>
  <si>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</si>
  <si>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</si>
  <si>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</si>
  <si>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</si>
  <si>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</si>
  <si>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</si>
  <si>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</si>
  <si>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</si>
  <si>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</si>
  <si>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</si>
  <si>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</si>
  <si>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</si>
  <si>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</si>
  <si>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</si>
  <si>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</si>
  <si>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</si>
  <si>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</si>
  <si>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</si>
  <si>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</si>
  <si>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</si>
  <si>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</si>
  <si>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</si>
  <si>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</si>
  <si>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</si>
  <si>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</si>
  <si>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</si>
  <si>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</si>
  <si>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</si>
  <si>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</si>
  <si>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</si>
  <si>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</si>
  <si>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</si>
  <si>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</si>
  <si>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</si>
  <si>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</si>
  <si>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</si>
  <si>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</si>
  <si>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</si>
  <si>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</si>
  <si>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</si>
  <si>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</si>
  <si>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</si>
  <si>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</si>
  <si>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</si>
  <si>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</si>
  <si>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</si>
  <si>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</si>
  <si>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</si>
  <si>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</si>
  <si>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</si>
  <si>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</si>
  <si>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</si>
  <si>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</si>
  <si>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</si>
  <si>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</si>
  <si>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</si>
  <si>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</si>
  <si>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</si>
  <si>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</si>
  <si>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</si>
  <si>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</si>
  <si>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</si>
  <si>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</si>
  <si>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</si>
  <si>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</si>
  <si>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</si>
  <si>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</si>
  <si>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</si>
  <si>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</si>
  <si>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</si>
  <si>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</si>
  <si>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</si>
  <si>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</si>
  <si>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</si>
  <si>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</si>
  <si>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</si>
  <si>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</si>
  <si>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</si>
  <si>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</si>
  <si>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</si>
  <si>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</si>
  <si>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</si>
  <si>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</si>
  <si>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</si>
  <si>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</si>
  <si>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</si>
  <si>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</si>
  <si>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</si>
  <si>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</si>
  <si>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</si>
  <si>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</si>
  <si>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</si>
  <si>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</si>
  <si>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</si>
  <si>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</si>
  <si>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</si>
  <si>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</si>
  <si>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</si>
  <si>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</si>
  <si>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</si>
  <si>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</si>
  <si>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</si>
  <si>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</si>
  <si>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</si>
  <si>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</si>
  <si>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</si>
  <si>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</si>
  <si>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</si>
  <si>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</si>
  <si>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</si>
  <si>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</si>
  <si>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</si>
  <si>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</si>
  <si>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</si>
  <si>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</si>
  <si>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</si>
  <si>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</si>
  <si>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</si>
  <si>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</si>
  <si>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</si>
  <si>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</si>
  <si>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</si>
  <si>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</si>
  <si>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</si>
  <si>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</si>
  <si>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</si>
  <si>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</si>
  <si>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</si>
  <si>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</si>
  <si>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</si>
  <si>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</si>
  <si>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</si>
  <si>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</si>
  <si>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</si>
  <si>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</si>
  <si>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</si>
  <si>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</si>
  <si>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</si>
  <si>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</si>
  <si>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</si>
  <si>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</si>
  <si>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</si>
  <si>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</si>
  <si>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</si>
  <si>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</si>
  <si>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</si>
  <si>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</si>
  <si>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</si>
  <si>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</si>
  <si>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</si>
  <si>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</si>
  <si>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</si>
  <si>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</si>
  <si>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</si>
  <si>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</si>
  <si>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</si>
  <si>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</si>
  <si>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</si>
  <si>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</si>
  <si>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</si>
  <si>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</si>
  <si>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</si>
  <si>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</si>
  <si>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</si>
  <si>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</si>
  <si>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</si>
  <si>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</si>
  <si>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</si>
  <si>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</si>
  <si>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</si>
  <si>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</si>
  <si>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</si>
  <si>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</si>
  <si>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</si>
  <si>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</si>
  <si>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</si>
  <si>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</si>
  <si>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</si>
  <si>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</si>
  <si>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</si>
  <si>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</si>
  <si>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</si>
  <si>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</si>
  <si>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</si>
  <si>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</si>
  <si>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</si>
  <si>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</si>
  <si>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</si>
  <si>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</si>
  <si>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</si>
  <si>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</si>
  <si>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</si>
  <si>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</si>
  <si>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</si>
  <si>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</si>
  <si>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</si>
  <si>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</si>
  <si>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</si>
  <si>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</si>
  <si>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</si>
  <si>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</si>
  <si>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</si>
  <si>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</si>
  <si>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</si>
  <si>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</si>
  <si>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</si>
  <si>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</si>
  <si>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</si>
  <si>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</si>
  <si>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</si>
  <si>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</si>
  <si>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</si>
  <si>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</si>
  <si>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</si>
  <si>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</si>
  <si>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</si>
  <si>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</si>
  <si>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</si>
  <si>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</si>
  <si>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</si>
  <si>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</si>
  <si>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</si>
  <si>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</si>
  <si>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</si>
  <si>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</si>
  <si>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</si>
  <si>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</si>
  <si>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</si>
  <si>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</si>
  <si>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</si>
  <si>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</si>
  <si>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</si>
  <si>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</si>
  <si>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</si>
  <si>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</si>
  <si>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</si>
  <si>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</si>
  <si>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</si>
  <si>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</si>
  <si>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</si>
  <si>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</si>
  <si>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</si>
  <si>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</si>
  <si>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</si>
  <si>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</si>
  <si>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</si>
  <si>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</si>
  <si>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</si>
  <si>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</si>
  <si>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</si>
  <si>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</si>
  <si>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</si>
  <si>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</si>
  <si>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</si>
  <si>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</si>
  <si>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</si>
  <si>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</si>
  <si>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</si>
  <si>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</si>
  <si>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</si>
  <si>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</si>
  <si>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</si>
  <si>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</si>
  <si>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</si>
  <si>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</si>
  <si>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</si>
  <si>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</si>
  <si>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</si>
  <si>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</si>
  <si>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</si>
  <si>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</si>
  <si>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</si>
  <si>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</si>
  <si>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</si>
  <si>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</si>
  <si>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</si>
  <si>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</si>
  <si>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</si>
  <si>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</si>
  <si>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</si>
  <si>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</si>
  <si>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</si>
  <si>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</si>
  <si>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</si>
  <si>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</si>
  <si>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</si>
  <si>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</si>
  <si>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</si>
  <si>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</si>
  <si>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</si>
  <si>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</si>
  <si>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</si>
  <si>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</si>
  <si>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</si>
  <si>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</si>
  <si>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</si>
  <si>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</si>
  <si>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</si>
  <si>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</si>
  <si>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</si>
  <si>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</si>
  <si>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</si>
  <si>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</si>
  <si>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</si>
  <si>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</si>
  <si>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</si>
  <si>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</si>
  <si>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</si>
  <si>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</si>
  <si>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</si>
  <si>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</si>
  <si>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</si>
  <si>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</si>
  <si>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</si>
  <si>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</si>
  <si>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</si>
  <si>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</si>
  <si>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</si>
  <si>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</si>
  <si>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</si>
  <si>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</si>
  <si>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</si>
  <si>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</si>
  <si>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</si>
  <si>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</si>
  <si>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</si>
  <si>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</si>
  <si>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</si>
  <si>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</si>
  <si>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</si>
  <si>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</si>
  <si>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</si>
  <si>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</si>
  <si>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</si>
  <si>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</si>
  <si>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</si>
  <si>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</si>
  <si>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</si>
  <si>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</si>
  <si>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</si>
  <si>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</si>
  <si>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</si>
  <si>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</si>
  <si>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</si>
  <si>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</si>
  <si>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</si>
  <si>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</si>
  <si>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</si>
  <si>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</si>
  <si>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</si>
  <si>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</si>
  <si>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</si>
  <si>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</si>
  <si>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</si>
  <si>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</si>
  <si>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</si>
  <si>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</si>
  <si>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</si>
  <si>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</si>
  <si>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</si>
  <si>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</si>
  <si>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</si>
  <si>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</si>
  <si>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</si>
  <si>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</si>
  <si>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</si>
  <si>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</si>
  <si>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</si>
  <si>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</si>
  <si>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</si>
  <si>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</si>
  <si>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</si>
  <si>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</si>
  <si>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</si>
  <si>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</si>
  <si>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</si>
  <si>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</si>
  <si>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</si>
  <si>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</si>
  <si>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</si>
  <si>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</si>
  <si>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</si>
  <si>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</si>
  <si>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</si>
  <si>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</si>
  <si>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</si>
  <si>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</si>
  <si>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</si>
  <si>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</si>
  <si>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</si>
  <si>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</si>
  <si>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</si>
  <si>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</si>
  <si>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</si>
  <si>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</si>
  <si>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</si>
  <si>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</si>
  <si>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</si>
  <si>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</si>
  <si>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</si>
  <si>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</si>
  <si>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</si>
  <si>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</si>
  <si>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</si>
  <si>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</si>
  <si>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</si>
  <si>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</si>
  <si>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</si>
  <si>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</si>
  <si>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</si>
  <si>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</si>
  <si>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</si>
  <si>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</si>
  <si>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</si>
  <si>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</si>
  <si>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</si>
  <si>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</si>
  <si>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</si>
  <si>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</si>
  <si>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</si>
  <si>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</si>
  <si>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</si>
  <si>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</si>
  <si>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</si>
  <si>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</si>
  <si>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</si>
  <si>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</si>
  <si>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</si>
  <si>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</si>
  <si>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</si>
  <si>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</si>
  <si>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</si>
  <si>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</si>
  <si>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</si>
  <si>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</si>
  <si>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</si>
  <si>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</si>
  <si>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</si>
  <si>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</si>
  <si>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</si>
  <si>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</si>
  <si>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</si>
  <si>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</si>
  <si>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</si>
  <si>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</si>
  <si>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</si>
  <si>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</si>
  <si>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</si>
  <si>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</si>
  <si>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</si>
  <si>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</si>
  <si>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</si>
  <si>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</si>
  <si>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</si>
  <si>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</si>
  <si>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</si>
  <si>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</si>
  <si>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</si>
  <si>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</si>
  <si>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</si>
  <si>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</si>
  <si>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</si>
  <si>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</si>
  <si>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</si>
  <si>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</si>
  <si>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</si>
  <si>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</si>
  <si>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</si>
  <si>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</si>
  <si>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</si>
  <si>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</si>
  <si>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</si>
  <si>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</si>
  <si>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</si>
  <si>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</si>
  <si>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</si>
  <si>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</si>
  <si>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</si>
  <si>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</si>
  <si>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</si>
  <si>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</si>
  <si>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</si>
  <si>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</si>
  <si>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</si>
  <si>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</si>
  <si>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</si>
  <si>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</si>
  <si>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</si>
  <si>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</si>
  <si>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</si>
  <si>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</si>
  <si>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</si>
  <si>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</si>
  <si>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</si>
  <si>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</si>
  <si>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</si>
  <si>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</si>
  <si>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</si>
  <si>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</si>
  <si>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</si>
  <si>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</si>
  <si>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</si>
  <si>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</si>
  <si>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</si>
  <si>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</si>
  <si>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</si>
  <si>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</si>
  <si>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</si>
  <si>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</si>
  <si>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</si>
  <si>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</si>
  <si>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</si>
  <si>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</si>
  <si>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</si>
  <si>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</si>
  <si>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</si>
  <si>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</si>
  <si>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</si>
  <si>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</si>
  <si>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</si>
  <si>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</si>
  <si>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</si>
  <si>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</si>
  <si>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</si>
  <si>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</si>
  <si>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</si>
  <si>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</si>
  <si>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</si>
  <si>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</si>
  <si>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</si>
  <si>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</si>
  <si>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</si>
  <si>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</si>
  <si>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</si>
  <si>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</si>
  <si>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</si>
  <si>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</si>
  <si>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</si>
  <si>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</si>
  <si>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</si>
  <si>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</si>
  <si>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</si>
  <si>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</si>
  <si>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</si>
  <si>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</si>
  <si>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</si>
  <si>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</si>
  <si>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</si>
  <si>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</si>
  <si>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</si>
  <si>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</si>
  <si>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</si>
  <si>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</si>
  <si>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</si>
  <si>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</si>
  <si>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</si>
  <si>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</si>
  <si>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</si>
  <si>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</si>
  <si>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</si>
  <si>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</si>
  <si>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</si>
  <si>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</si>
  <si>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</si>
  <si>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</si>
  <si>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</si>
  <si>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</si>
  <si>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</si>
  <si>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</si>
  <si>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</si>
  <si>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</si>
  <si>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</si>
  <si>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</si>
  <si>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</si>
  <si>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</si>
  <si>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</si>
  <si>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</si>
  <si>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</si>
  <si>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</si>
  <si>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</si>
  <si>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</si>
  <si>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</si>
  <si>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</si>
  <si>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</si>
  <si>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</si>
  <si>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</si>
  <si>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</si>
  <si>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</si>
  <si>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</si>
  <si>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</si>
  <si>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</si>
  <si>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</si>
  <si>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</si>
  <si>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</si>
  <si>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</si>
  <si>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</si>
  <si>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</si>
  <si>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</si>
  <si>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</si>
  <si>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</si>
  <si>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</si>
  <si>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</si>
  <si>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</si>
  <si>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</si>
  <si>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</si>
  <si>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</si>
  <si>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</si>
  <si>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</si>
  <si>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</si>
  <si>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</si>
  <si>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</si>
  <si>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</si>
  <si>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</si>
  <si>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</si>
  <si>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</si>
  <si>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</si>
  <si>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</si>
  <si>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</si>
  <si>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</si>
  <si>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</si>
  <si>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</si>
  <si>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</si>
  <si>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</si>
  <si>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</si>
  <si>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</si>
  <si>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</si>
  <si>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</si>
  <si>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</si>
  <si>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</si>
  <si>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</si>
  <si>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</si>
  <si>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</si>
  <si>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</si>
  <si>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</si>
  <si>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</si>
  <si>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</si>
  <si>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</si>
  <si>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</si>
  <si>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</si>
  <si>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</si>
  <si>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</si>
  <si>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</si>
  <si>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</si>
  <si>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</si>
  <si>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</si>
  <si>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</si>
  <si>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</si>
  <si>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</si>
  <si>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</si>
  <si>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</si>
  <si>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</si>
  <si>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</si>
  <si>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</si>
  <si>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</si>
  <si>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</si>
  <si>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</si>
  <si>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</si>
  <si>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</si>
  <si>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</si>
  <si>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</si>
  <si>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</si>
  <si>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</si>
  <si>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</si>
  <si>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</si>
  <si>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</si>
  <si>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</si>
  <si>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</si>
  <si>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</si>
  <si>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</si>
  <si>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</si>
  <si>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</si>
  <si>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</si>
  <si>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</si>
  <si>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</si>
  <si>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</si>
  <si>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</si>
  <si>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</si>
  <si>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</si>
  <si>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</si>
  <si>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</si>
  <si>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</si>
  <si>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</si>
  <si>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</si>
  <si>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</si>
  <si>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</si>
  <si>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</si>
  <si>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</si>
  <si>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</si>
  <si>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</si>
  <si>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</si>
  <si>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</si>
  <si>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</si>
  <si>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</si>
  <si>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</si>
  <si>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</si>
  <si>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</si>
  <si>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</si>
  <si>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</si>
  <si>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</si>
  <si>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</si>
  <si>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</si>
  <si>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</si>
  <si>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</si>
  <si>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</si>
  <si>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</si>
  <si>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</si>
  <si>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</si>
  <si>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</si>
  <si>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</si>
  <si>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</si>
  <si>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</si>
  <si>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</si>
  <si>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</si>
  <si>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</si>
  <si>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</si>
  <si>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</si>
  <si>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</si>
  <si>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</si>
  <si>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</si>
  <si>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</si>
  <si>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</si>
  <si>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</si>
  <si>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</si>
  <si>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</si>
  <si>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</si>
  <si>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</si>
  <si>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</si>
  <si>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</si>
  <si>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</si>
  <si>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</si>
  <si>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</si>
  <si>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</si>
  <si>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</si>
  <si>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</si>
  <si>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</si>
  <si>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</si>
  <si>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</si>
  <si>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</si>
  <si>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</si>
  <si>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</si>
  <si>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</si>
  <si>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</si>
  <si>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</si>
  <si>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</si>
  <si>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</si>
  <si>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</si>
  <si>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</si>
  <si>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</si>
  <si>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</si>
  <si>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</si>
  <si>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</si>
  <si>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</si>
  <si>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</si>
  <si>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</si>
  <si>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</si>
  <si>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</si>
  <si>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</si>
  <si>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</si>
  <si>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</si>
  <si>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</si>
  <si>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</si>
  <si>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</si>
  <si>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</si>
  <si>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</si>
  <si>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</si>
  <si>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</si>
  <si>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</si>
  <si>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</si>
  <si>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</si>
  <si>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</si>
  <si>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</si>
  <si>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</si>
  <si>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</si>
  <si>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</si>
  <si>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</si>
  <si>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</si>
  <si>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</si>
  <si>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</si>
  <si>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</si>
  <si>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</si>
  <si>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</si>
  <si>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</si>
  <si>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</si>
  <si>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</si>
  <si>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</si>
  <si>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</si>
  <si>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</si>
  <si>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</si>
  <si>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</si>
  <si>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</si>
  <si>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</si>
  <si>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</si>
  <si>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</si>
  <si>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</si>
  <si>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</si>
  <si>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</si>
  <si>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</si>
  <si>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</si>
  <si>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</si>
  <si>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</si>
  <si>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</si>
  <si>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</si>
  <si>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</si>
  <si>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</si>
  <si>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</si>
  <si>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</si>
  <si>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</si>
  <si>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</si>
  <si>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</si>
  <si>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</si>
  <si>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</si>
  <si>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</si>
  <si>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</si>
  <si>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</si>
  <si>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</si>
  <si>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</si>
  <si>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</si>
  <si>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</si>
  <si>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</si>
  <si>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</si>
  <si>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</si>
  <si>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</si>
  <si>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</si>
  <si>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</si>
  <si>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</si>
  <si>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</si>
  <si>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</si>
  <si>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</si>
  <si>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</si>
  <si>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</si>
  <si>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</si>
  <si>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</si>
  <si>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</si>
  <si>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</si>
  <si>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</si>
  <si>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</si>
  <si>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</si>
  <si>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</si>
  <si>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</si>
  <si>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</si>
  <si>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</si>
  <si>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</si>
  <si>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</si>
  <si>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</si>
  <si>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</si>
  <si>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</si>
  <si>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</si>
  <si>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</si>
  <si>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</si>
  <si>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</si>
  <si>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</si>
  <si>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</si>
  <si>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</si>
  <si>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</si>
  <si>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</si>
  <si>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</si>
  <si>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</si>
  <si>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</si>
  <si>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</si>
  <si>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</si>
  <si>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</si>
  <si>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</si>
  <si>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</si>
  <si>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</si>
  <si>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</si>
  <si>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</si>
  <si>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</si>
  <si>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</si>
  <si>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</si>
  <si>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</si>
  <si>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</si>
  <si>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</si>
  <si>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</si>
  <si>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</si>
  <si>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</si>
  <si>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</si>
  <si>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</si>
  <si>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</si>
  <si>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</si>
  <si>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</si>
  <si>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</si>
  <si>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</si>
  <si>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</si>
  <si>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</si>
  <si>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</si>
  <si>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</si>
  <si>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</si>
  <si>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</si>
  <si>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</si>
  <si>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</si>
  <si>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</si>
  <si>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</si>
  <si>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</si>
  <si>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</si>
  <si>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</si>
  <si>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</si>
  <si>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</si>
  <si>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</si>
  <si>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</si>
  <si>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</si>
  <si>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</si>
  <si>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</si>
  <si>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</si>
  <si>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</si>
  <si>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</si>
  <si>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</si>
  <si>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</si>
  <si>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</si>
  <si>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</si>
  <si>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</si>
  <si>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</si>
  <si>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</si>
  <si>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</si>
  <si>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</si>
  <si>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</si>
  <si>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</si>
  <si>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</si>
  <si>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</si>
  <si>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</si>
  <si>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</si>
  <si>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</si>
  <si>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</si>
  <si>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</si>
  <si>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</si>
  <si>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</si>
  <si>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</si>
  <si>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</si>
  <si>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</si>
  <si>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</si>
  <si>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</si>
  <si>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</si>
  <si>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</si>
  <si>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</si>
  <si>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</si>
  <si>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</si>
  <si>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</si>
  <si>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</si>
  <si>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</si>
  <si>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</si>
  <si>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</si>
  <si>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</si>
  <si>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</si>
  <si>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</si>
  <si>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</si>
  <si>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</si>
  <si>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</si>
  <si>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</si>
  <si>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</si>
  <si>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</si>
  <si>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</si>
  <si>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</si>
  <si>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</si>
  <si>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</si>
  <si>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</si>
  <si>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</si>
  <si>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</si>
  <si>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</si>
  <si>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</si>
  <si>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</si>
  <si>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</si>
  <si>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</si>
  <si>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</si>
  <si>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</si>
  <si>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</si>
  <si>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</si>
  <si>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</si>
  <si>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</si>
  <si>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</si>
  <si>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</si>
  <si>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</si>
  <si>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</si>
  <si>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</si>
  <si>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</si>
  <si>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</si>
  <si>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</si>
  <si>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</si>
  <si>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</si>
  <si>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</si>
  <si>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</si>
  <si>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</si>
  <si>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</si>
  <si>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</si>
  <si>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</si>
  <si>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</si>
  <si>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</si>
  <si>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</si>
  <si>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</si>
  <si>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</si>
  <si>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</si>
  <si>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</si>
  <si>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</si>
  <si>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</si>
  <si>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</si>
  <si>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</si>
  <si>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</si>
  <si>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</si>
  <si>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</si>
  <si>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</si>
  <si>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</si>
  <si>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</si>
  <si>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</si>
  <si>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</si>
  <si>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</si>
  <si>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</si>
  <si>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</si>
  <si>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</si>
  <si>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</si>
  <si>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</si>
  <si>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</si>
  <si>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</si>
  <si>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</si>
  <si>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</si>
  <si>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</si>
  <si>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</si>
  <si>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</si>
  <si>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</si>
  <si>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</si>
  <si>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</si>
  <si>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</si>
  <si>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</si>
  <si>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</si>
  <si>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</si>
  <si>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</si>
  <si>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</si>
  <si>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</si>
  <si>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</si>
  <si>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</si>
  <si>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</si>
  <si>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</si>
  <si>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</si>
  <si>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</si>
  <si>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</si>
  <si>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</si>
  <si>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</si>
  <si>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</si>
  <si>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</si>
  <si>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</si>
  <si>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</si>
  <si>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</si>
  <si>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</si>
  <si>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</si>
  <si>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</si>
  <si>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</si>
  <si>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</si>
  <si>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</si>
  <si>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</si>
  <si>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</si>
  <si>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</si>
  <si>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</si>
  <si>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</si>
  <si>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</si>
  <si>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</si>
  <si>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</si>
  <si>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</si>
  <si>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</si>
  <si>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</si>
  <si>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</si>
  <si>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</si>
  <si>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</si>
  <si>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</si>
  <si>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</si>
  <si>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</si>
  <si>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</si>
  <si>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</si>
  <si>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</si>
  <si>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</si>
  <si>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</si>
  <si>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</si>
  <si>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</si>
  <si>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</si>
  <si>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</si>
  <si>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</si>
  <si>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</si>
  <si>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</si>
  <si>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</si>
  <si>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</si>
  <si>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</si>
  <si>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</si>
  <si>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</si>
  <si>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</si>
  <si>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</si>
  <si>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</si>
  <si>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</si>
  <si>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</si>
  <si>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</si>
  <si>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</si>
  <si>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</si>
  <si>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</si>
  <si>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</si>
  <si>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</si>
  <si>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</si>
  <si>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</si>
  <si>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</si>
  <si>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</si>
  <si>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</si>
  <si>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</si>
  <si>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</si>
  <si>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</si>
  <si>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</si>
  <si>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</si>
  <si>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</si>
  <si>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</si>
  <si>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</si>
  <si>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</si>
  <si>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</si>
  <si>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</si>
  <si>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</si>
  <si>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</si>
  <si>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</si>
  <si>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</si>
  <si>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</si>
  <si>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</si>
  <si>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</si>
  <si>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</si>
  <si>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</si>
  <si>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</si>
  <si>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</si>
  <si>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</si>
  <si>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</si>
  <si>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</si>
  <si>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</si>
  <si>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</si>
  <si>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</si>
  <si>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</si>
  <si>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</si>
  <si>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</si>
  <si>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</si>
  <si>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</si>
  <si>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</si>
  <si>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</si>
  <si>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</si>
  <si>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</si>
  <si>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</si>
  <si>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</si>
  <si>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</si>
  <si>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</si>
  <si>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</si>
  <si>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</si>
  <si>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</si>
  <si>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</si>
  <si>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</si>
  <si>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</si>
  <si>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</si>
  <si>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</si>
  <si>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</si>
  <si>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</si>
  <si>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</si>
  <si>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</si>
  <si>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</si>
  <si>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</si>
  <si>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</si>
  <si>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</si>
  <si>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</si>
  <si>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</si>
  <si>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</si>
  <si>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</si>
  <si>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</si>
  <si>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</si>
  <si>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</si>
  <si>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</si>
  <si>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</si>
  <si>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</si>
  <si>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</si>
  <si>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</si>
  <si>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</si>
  <si>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</si>
  <si>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</si>
  <si>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</si>
  <si>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</si>
  <si>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</si>
  <si>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</si>
  <si>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</si>
  <si>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</si>
  <si>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</si>
  <si>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</si>
  <si>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</si>
  <si>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</si>
  <si>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</si>
  <si>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</si>
  <si>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</si>
  <si>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</si>
  <si>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</si>
  <si>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</si>
  <si>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</si>
  <si>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</si>
  <si>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</si>
  <si>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</si>
  <si>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</si>
  <si>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</si>
  <si>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</si>
  <si>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</si>
  <si>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</si>
  <si>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</si>
  <si>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</si>
  <si>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</si>
  <si>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</si>
  <si>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</si>
  <si>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</si>
  <si>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</si>
  <si>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</si>
  <si>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</si>
  <si>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</si>
  <si>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</si>
  <si>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</si>
  <si>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</si>
  <si>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</si>
  <si>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</si>
  <si>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</si>
  <si>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</si>
  <si>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</si>
  <si>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</si>
  <si>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</si>
  <si>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</si>
  <si>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</si>
  <si>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</si>
  <si>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</si>
  <si>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</si>
  <si>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</si>
  <si>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</si>
  <si>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</si>
  <si>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</si>
  <si>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</si>
  <si>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</si>
  <si>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</si>
  <si>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</si>
  <si>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</si>
  <si>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</si>
  <si>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</si>
  <si>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</si>
  <si>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</si>
  <si>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</si>
  <si>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</si>
  <si>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</si>
  <si>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</si>
  <si>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</si>
  <si>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</si>
  <si>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</si>
  <si>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</si>
  <si>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</si>
  <si>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</si>
  <si>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</si>
  <si>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</si>
  <si>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</si>
  <si>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</si>
  <si>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</si>
  <si>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</si>
  <si>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</si>
  <si>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</si>
  <si>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</si>
  <si>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</si>
  <si>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</si>
  <si>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</si>
  <si>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</si>
  <si>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</si>
  <si>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</si>
  <si>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</si>
  <si>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</si>
  <si>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</si>
  <si>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</si>
  <si>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</si>
  <si>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</si>
  <si>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</si>
  <si>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</si>
  <si>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</si>
  <si>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</si>
  <si>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</si>
  <si>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</si>
  <si>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</si>
  <si>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</si>
  <si>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</si>
  <si>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</si>
  <si>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</si>
  <si>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</si>
  <si>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</si>
  <si>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</si>
  <si>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</si>
  <si>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</si>
  <si>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</si>
  <si>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</si>
  <si>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</si>
  <si>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</si>
  <si>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</si>
  <si>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</si>
  <si>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</si>
  <si>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</si>
  <si>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</si>
  <si>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</si>
  <si>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</si>
  <si>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</si>
  <si>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</si>
  <si>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</si>
  <si>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</si>
  <si>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</si>
  <si>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</si>
  <si>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</si>
  <si>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</si>
  <si>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</si>
  <si>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</si>
  <si>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</si>
  <si>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</si>
  <si>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</si>
  <si>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</si>
  <si>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</si>
  <si>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</si>
  <si>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</si>
  <si>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</si>
  <si>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</si>
  <si>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</si>
  <si>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</si>
  <si>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</si>
  <si>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</si>
  <si>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</si>
  <si>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</si>
  <si>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</si>
  <si>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</si>
  <si>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</si>
  <si>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</si>
  <si>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</si>
  <si>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</si>
  <si>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</si>
  <si>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</si>
  <si>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</si>
  <si>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</si>
  <si>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</si>
  <si>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</si>
  <si>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</si>
  <si>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</si>
  <si>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</si>
  <si>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</si>
  <si>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</si>
  <si>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</si>
  <si>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</si>
  <si>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</si>
  <si>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</si>
  <si>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</si>
  <si>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</si>
  <si>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</si>
  <si>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</si>
  <si>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</si>
  <si>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</si>
  <si>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</si>
  <si>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</si>
  <si>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</si>
  <si>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</si>
  <si>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</si>
  <si>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</si>
  <si>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</si>
  <si>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</si>
  <si>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</si>
  <si>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</si>
  <si>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</si>
  <si>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</si>
  <si>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</si>
  <si>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</si>
  <si>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</si>
  <si>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</si>
  <si>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</si>
  <si>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</si>
  <si>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</si>
  <si>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</si>
  <si>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</si>
  <si>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</si>
  <si>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</si>
  <si>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</si>
  <si>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</si>
  <si>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</si>
  <si>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</si>
  <si>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</si>
  <si>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</si>
  <si>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</si>
  <si>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</si>
  <si>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</si>
  <si>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</si>
  <si>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</si>
  <si>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</si>
  <si>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</si>
  <si>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</si>
  <si>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</si>
  <si>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</si>
  <si>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</si>
  <si>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</si>
  <si>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</si>
  <si>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</si>
  <si>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</si>
  <si>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</si>
  <si>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</si>
  <si>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</si>
  <si>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</si>
  <si>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</si>
  <si>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</si>
  <si>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</si>
  <si>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</si>
  <si>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</si>
  <si>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</si>
  <si>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</si>
  <si>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</si>
  <si>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</si>
  <si>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</si>
  <si>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</si>
  <si>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</si>
  <si>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</si>
  <si>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</si>
  <si>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</si>
  <si>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</si>
  <si>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</si>
  <si>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</si>
  <si>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</si>
  <si>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</si>
  <si>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</si>
  <si>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</si>
  <si>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</si>
  <si>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</si>
  <si>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</si>
  <si>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</si>
  <si>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</si>
  <si>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</si>
  <si>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</si>
  <si>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</si>
  <si>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</si>
  <si>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</si>
  <si>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</si>
  <si>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</si>
  <si>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</si>
  <si>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</si>
  <si>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</si>
  <si>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</si>
  <si>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</si>
  <si>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</si>
  <si>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</si>
  <si>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</si>
  <si>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</si>
  <si>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</si>
  <si>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</si>
  <si>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</si>
  <si>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</si>
  <si>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</si>
  <si>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</si>
  <si>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</si>
  <si>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</si>
  <si>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</si>
  <si>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</si>
  <si>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</si>
  <si>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</si>
  <si>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</si>
  <si>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</si>
  <si>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</si>
  <si>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</si>
  <si>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</si>
  <si>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</si>
  <si>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</si>
  <si>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</si>
  <si>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</si>
  <si>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</si>
  <si>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</si>
  <si>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</si>
  <si>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</si>
  <si>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</si>
  <si>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</si>
  <si>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</si>
  <si>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</si>
  <si>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</si>
  <si>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</si>
  <si>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</si>
  <si>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</si>
  <si>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</si>
  <si>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</si>
  <si>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</si>
  <si>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</si>
  <si>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</si>
  <si>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</si>
  <si>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</si>
  <si>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</si>
  <si>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</si>
  <si>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</si>
  <si>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</si>
  <si>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</si>
  <si>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</si>
  <si>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</si>
  <si>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</si>
  <si>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</si>
  <si>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</si>
  <si>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</si>
  <si>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</si>
  <si>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</si>
  <si>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</si>
  <si>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</si>
  <si>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</si>
  <si>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</si>
  <si>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</si>
  <si>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</si>
  <si>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</si>
  <si>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</si>
  <si>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</si>
  <si>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</si>
  <si>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</si>
  <si>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</si>
  <si>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</si>
  <si>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</si>
  <si>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</si>
  <si>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</si>
  <si>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</si>
  <si>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</si>
  <si>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</si>
  <si>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</si>
  <si>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</si>
  <si>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</si>
  <si>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</si>
  <si>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</si>
  <si>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</si>
  <si>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</si>
  <si>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</si>
  <si>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</si>
  <si>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</si>
  <si>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</si>
  <si>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</si>
  <si>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</si>
  <si>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</si>
  <si>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</si>
  <si>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</si>
  <si>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</si>
  <si>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</si>
  <si>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</si>
  <si>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</si>
  <si>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</si>
  <si>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</si>
  <si>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</si>
  <si>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</si>
  <si>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</si>
  <si>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</si>
  <si>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</si>
  <si>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</si>
  <si>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</si>
  <si>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</si>
  <si>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</si>
  <si>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</si>
  <si>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</si>
  <si>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</si>
  <si>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</si>
  <si>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</si>
  <si>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</si>
  <si>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</si>
  <si>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</si>
  <si>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</si>
  <si>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</si>
  <si>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</si>
  <si>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</si>
  <si>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</si>
  <si>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</si>
  <si>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</si>
  <si>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</si>
  <si>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</si>
  <si>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</si>
  <si>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</si>
  <si>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</si>
  <si>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</si>
  <si>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</si>
  <si>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</si>
  <si>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</si>
  <si>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</si>
  <si>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</si>
  <si>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</si>
  <si>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</si>
  <si>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</si>
  <si>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</si>
  <si>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</si>
  <si>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</si>
  <si>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</si>
  <si>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</si>
  <si>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</si>
  <si>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</si>
  <si>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</si>
  <si>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</si>
  <si>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</si>
  <si>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</si>
  <si>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</si>
  <si>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</si>
  <si>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</si>
  <si>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</si>
  <si>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</si>
  <si>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</si>
  <si>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</si>
  <si>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</si>
  <si>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</si>
  <si>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</si>
  <si>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</si>
  <si>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</si>
  <si>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</si>
  <si>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</si>
  <si>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</si>
  <si>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</si>
  <si>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</si>
  <si>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</si>
  <si>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</si>
  <si>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</si>
  <si>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</si>
  <si>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</si>
  <si>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</si>
  <si>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</si>
  <si>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</si>
  <si>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</si>
  <si>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</si>
  <si>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</si>
  <si>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</si>
  <si>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</si>
  <si>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</si>
  <si>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</si>
  <si>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</si>
  <si>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</si>
  <si>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</si>
  <si>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</si>
  <si>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</si>
  <si>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</si>
  <si>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</si>
  <si>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</si>
  <si>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</si>
  <si>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</si>
  <si>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</si>
  <si>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</si>
  <si>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</si>
  <si>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</si>
  <si>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</si>
  <si>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</si>
  <si>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</si>
  <si>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</si>
  <si>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</si>
  <si>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</si>
  <si>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</si>
  <si>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</si>
  <si>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</si>
  <si>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</si>
  <si>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</si>
  <si>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</si>
  <si>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</si>
  <si>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</si>
  <si>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</si>
  <si>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</si>
  <si>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</si>
  <si>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</si>
  <si>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</si>
  <si>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</si>
  <si>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</si>
  <si>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</si>
  <si>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</si>
  <si>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</si>
  <si>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</si>
  <si>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</si>
  <si>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</si>
  <si>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</si>
  <si>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</si>
  <si>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</si>
  <si>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</si>
  <si>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</si>
  <si>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</si>
  <si>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</si>
  <si>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</si>
  <si>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</si>
  <si>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</si>
  <si>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</si>
  <si>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</si>
  <si>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</si>
  <si>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</si>
  <si>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</si>
  <si>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</si>
  <si>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</si>
  <si>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</si>
  <si>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</si>
  <si>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</si>
  <si>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</si>
  <si>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</si>
  <si>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</si>
  <si>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</si>
  <si>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</si>
  <si>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</si>
  <si>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</si>
  <si>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</si>
  <si>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</si>
  <si>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</si>
  <si>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</si>
  <si>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</si>
  <si>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</si>
  <si>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</si>
  <si>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</si>
  <si>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</si>
  <si>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</si>
  <si>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</si>
  <si>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</si>
  <si>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</si>
  <si>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</si>
  <si>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</si>
  <si>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</si>
  <si>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</si>
  <si>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</si>
  <si>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</si>
  <si>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</si>
  <si>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</si>
  <si>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</si>
  <si>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</si>
  <si>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</si>
  <si>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</si>
  <si>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</si>
  <si>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</si>
  <si>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</si>
  <si>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</si>
  <si>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</si>
  <si>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</si>
  <si>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</si>
  <si>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</si>
  <si>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</si>
  <si>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</si>
  <si>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</si>
  <si>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</si>
  <si>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</si>
  <si>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</si>
  <si>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</si>
  <si>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</si>
  <si>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</si>
  <si>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</si>
  <si>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</si>
  <si>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</si>
  <si>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</si>
  <si>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</si>
  <si>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</si>
  <si>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</si>
  <si>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</si>
  <si>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</si>
  <si>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</si>
  <si>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</si>
  <si>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</si>
  <si>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</si>
  <si>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</si>
  <si>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</si>
  <si>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</si>
  <si>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</si>
  <si>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</si>
  <si>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</si>
  <si>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</si>
  <si>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</si>
  <si>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</si>
  <si>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</si>
  <si>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</si>
  <si>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</si>
  <si>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</si>
  <si>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</si>
  <si>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</si>
  <si>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</si>
  <si>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</si>
  <si>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</si>
  <si>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</si>
  <si>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</si>
  <si>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</si>
  <si>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</si>
  <si>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</si>
  <si>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</si>
  <si>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</si>
  <si>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</si>
  <si>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</si>
  <si>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</si>
  <si>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</si>
  <si>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</si>
  <si>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</si>
  <si>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</si>
  <si>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</si>
  <si>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</si>
  <si>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</si>
  <si>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</si>
  <si>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</si>
  <si>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</si>
  <si>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</si>
  <si>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</si>
  <si>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</si>
  <si>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</si>
  <si>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</si>
  <si>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</si>
  <si>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</si>
  <si>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</si>
  <si>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</si>
  <si>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</si>
  <si>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</si>
  <si>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</si>
  <si>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</si>
  <si>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</si>
  <si>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</si>
  <si>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</si>
  <si>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</si>
  <si>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</si>
  <si>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</si>
  <si>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</si>
  <si>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</si>
  <si>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</si>
  <si>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</si>
  <si>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</si>
  <si>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</si>
  <si>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</si>
  <si>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</si>
  <si>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</si>
  <si>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</si>
  <si>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</si>
  <si>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</si>
  <si>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</si>
  <si>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</si>
  <si>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</si>
  <si>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</si>
  <si>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</si>
  <si>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</si>
  <si>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</si>
  <si>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</si>
  <si>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</si>
  <si>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</si>
  <si>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</si>
  <si>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</si>
  <si>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</si>
  <si>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</si>
  <si>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</si>
  <si>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</si>
  <si>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</si>
  <si>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</si>
  <si>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</si>
  <si>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</si>
  <si>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</si>
  <si>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</si>
  <si>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</si>
  <si>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</si>
  <si>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</si>
  <si>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</si>
  <si>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</si>
  <si>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</si>
  <si>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</si>
  <si>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</si>
  <si>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</si>
  <si>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</si>
  <si>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</si>
  <si>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</si>
  <si>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</si>
  <si>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</si>
  <si>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</si>
  <si>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</si>
  <si>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</si>
  <si>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</si>
  <si>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</si>
  <si>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</si>
  <si>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</si>
  <si>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</si>
  <si>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</si>
  <si>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</si>
  <si>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</si>
  <si>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</si>
  <si>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</si>
  <si>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</si>
  <si>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</si>
  <si>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</si>
  <si>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</si>
  <si>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</si>
  <si>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</si>
  <si>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</si>
  <si>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</si>
  <si>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</si>
  <si>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</si>
  <si>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</si>
  <si>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</si>
  <si>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</si>
  <si>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</si>
  <si>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</si>
  <si>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</si>
  <si>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</si>
  <si>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</si>
  <si>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</si>
  <si>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</si>
  <si>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</si>
  <si>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</si>
  <si>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</si>
  <si>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</si>
  <si>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</si>
  <si>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</si>
  <si>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</si>
  <si>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</si>
  <si>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</si>
  <si>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</si>
  <si>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</si>
  <si>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</si>
  <si>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</si>
  <si>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</si>
  <si>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</si>
  <si>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</si>
  <si>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</si>
  <si>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</si>
  <si>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</si>
  <si>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</si>
  <si>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</si>
  <si>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</si>
  <si>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</si>
  <si>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</si>
  <si>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</si>
  <si>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</si>
  <si>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</si>
  <si>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</si>
  <si>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</si>
  <si>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</si>
  <si>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</si>
  <si>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</si>
  <si>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</si>
  <si>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</si>
  <si>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</si>
  <si>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</si>
  <si>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</si>
  <si>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</si>
  <si>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</si>
  <si>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</si>
  <si>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</si>
  <si>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</si>
  <si>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</si>
  <si>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</si>
  <si>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</si>
  <si>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</si>
  <si>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</si>
  <si>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</si>
  <si>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</si>
  <si>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</si>
  <si>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</si>
  <si>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</si>
  <si>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</si>
  <si>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</si>
  <si>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</si>
  <si>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</si>
  <si>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</si>
  <si>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</si>
  <si>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</si>
  <si>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</si>
  <si>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</si>
  <si>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</si>
  <si>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</si>
  <si>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</si>
  <si>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</si>
  <si>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</si>
  <si>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</si>
  <si>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</si>
  <si>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</si>
  <si>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</si>
  <si>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</si>
  <si>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</si>
  <si>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</si>
  <si>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</si>
  <si>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</si>
  <si>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</si>
  <si>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</si>
  <si>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</si>
  <si>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</si>
  <si>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</si>
  <si>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</si>
  <si>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</si>
  <si>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</si>
  <si>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</si>
  <si>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</si>
  <si>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</si>
  <si>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</si>
  <si>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</si>
  <si>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</si>
  <si>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</si>
  <si>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</si>
  <si>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</si>
  <si>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</si>
  <si>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</si>
  <si>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</si>
  <si>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</si>
  <si>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</si>
  <si>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</si>
  <si>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</si>
  <si>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</si>
  <si>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</si>
  <si>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</si>
  <si>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</si>
  <si>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</si>
  <si>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</si>
  <si>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</si>
  <si>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</si>
  <si>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</si>
  <si>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</si>
  <si>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</si>
  <si>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</si>
  <si>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</si>
  <si>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</si>
  <si>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</si>
  <si>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</si>
  <si>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</si>
  <si>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</si>
  <si>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</si>
  <si>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</si>
  <si>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</si>
  <si>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</si>
  <si>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</si>
  <si>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</si>
  <si>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</si>
  <si>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</si>
  <si>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</si>
  <si>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</si>
  <si>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</si>
  <si>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</si>
  <si>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</si>
  <si>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</si>
  <si>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</si>
  <si>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</si>
  <si>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</si>
  <si>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</si>
  <si>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</si>
  <si>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</si>
  <si>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</si>
  <si>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</si>
  <si>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</si>
  <si>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</si>
  <si>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</si>
  <si>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</si>
  <si>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</si>
  <si>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</si>
  <si>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</si>
  <si>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</si>
  <si>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</si>
  <si>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</si>
  <si>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</si>
  <si>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</si>
  <si>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</si>
  <si>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</si>
  <si>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</si>
  <si>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</si>
  <si>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</si>
  <si>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</si>
  <si>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</si>
  <si>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</si>
  <si>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</si>
  <si>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</si>
  <si>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</si>
  <si>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</si>
  <si>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</si>
  <si>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</si>
  <si>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</si>
  <si>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</si>
  <si>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</si>
  <si>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</si>
  <si>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</si>
  <si>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</si>
  <si>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</si>
  <si>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</si>
  <si>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</si>
  <si>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</si>
  <si>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</si>
  <si>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</si>
  <si>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</si>
  <si>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</si>
  <si>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</si>
  <si>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</si>
  <si>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</si>
  <si>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</si>
  <si>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</si>
  <si>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</si>
  <si>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</si>
  <si>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</si>
  <si>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</si>
  <si>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</si>
  <si>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</si>
  <si>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</si>
  <si>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</si>
  <si>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</si>
  <si>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</si>
  <si>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</si>
  <si>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</si>
  <si>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</si>
  <si>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</si>
  <si>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</si>
  <si>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</si>
  <si>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</si>
  <si>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</si>
  <si>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</si>
  <si>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</si>
  <si>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</si>
  <si>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</si>
  <si>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</si>
  <si>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</si>
  <si>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</si>
  <si>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</si>
  <si>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</si>
  <si>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</si>
  <si>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</si>
  <si>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</si>
  <si>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</si>
  <si>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</si>
  <si>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</si>
  <si>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</si>
  <si>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</si>
  <si>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</si>
  <si>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</si>
  <si>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</si>
  <si>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</si>
  <si>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</si>
  <si>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</si>
  <si>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</si>
  <si>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</si>
  <si>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</si>
  <si>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</si>
  <si>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</si>
  <si>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</si>
  <si>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</si>
  <si>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</si>
  <si>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</si>
  <si>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</si>
  <si>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</si>
  <si>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</si>
  <si>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</si>
  <si>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</si>
  <si>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</si>
  <si>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</si>
  <si>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</si>
  <si>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</si>
  <si>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</si>
  <si>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</si>
  <si>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</si>
  <si>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</si>
  <si>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</si>
  <si>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</si>
  <si>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</si>
  <si>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</si>
  <si>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</si>
  <si>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</si>
  <si>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</si>
  <si>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</si>
  <si>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</si>
  <si>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</si>
  <si>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</si>
  <si>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</si>
  <si>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</si>
  <si>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</si>
  <si>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</si>
  <si>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</si>
  <si>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</si>
  <si>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</si>
  <si>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</si>
  <si>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</si>
  <si>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</si>
  <si>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</si>
  <si>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</si>
  <si>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</si>
  <si>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</si>
  <si>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</si>
  <si>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</si>
  <si>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</si>
  <si>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</si>
  <si>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</si>
  <si>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</si>
  <si>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</si>
  <si>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</si>
  <si>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</si>
  <si>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</si>
  <si>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</si>
  <si>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</si>
  <si>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</si>
  <si>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</si>
  <si>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</si>
  <si>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</si>
  <si>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</si>
  <si>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</si>
  <si>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</si>
  <si>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</si>
  <si>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</si>
  <si>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</si>
  <si>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</si>
  <si>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</si>
  <si>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</si>
  <si>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</si>
  <si>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</si>
  <si>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</si>
  <si>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</si>
  <si>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</si>
  <si>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</si>
  <si>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</si>
  <si>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</si>
  <si>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</si>
  <si>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</si>
  <si>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</si>
  <si>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</si>
  <si>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</si>
  <si>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</si>
  <si>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</si>
  <si>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</si>
  <si>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</si>
  <si>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</si>
  <si>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</si>
  <si>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</si>
  <si>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</si>
  <si>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</si>
  <si>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</si>
  <si>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</si>
  <si>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</si>
  <si>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</si>
  <si>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</si>
  <si>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</si>
  <si>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</si>
  <si>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</si>
  <si>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</si>
  <si>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</si>
  <si>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</si>
  <si>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</si>
  <si>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</si>
  <si>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</si>
  <si>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</si>
  <si>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</si>
  <si>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</si>
  <si>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</si>
  <si>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</si>
  <si>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</si>
  <si>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</si>
  <si>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</si>
  <si>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</si>
  <si>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</si>
  <si>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</si>
  <si>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</si>
  <si>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</si>
  <si>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</si>
  <si>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</si>
  <si>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</si>
  <si>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</si>
  <si>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</si>
  <si>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</si>
  <si>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</si>
  <si>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</si>
  <si>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</si>
  <si>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</si>
  <si>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</si>
  <si>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</si>
  <si>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</si>
  <si>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</si>
  <si>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</si>
  <si>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</si>
  <si>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</si>
  <si>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</si>
  <si>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</si>
  <si>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</si>
  <si>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</si>
  <si>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</si>
  <si>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</si>
  <si>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</si>
  <si>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</si>
  <si>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</si>
  <si>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</si>
  <si>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</si>
  <si>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</si>
  <si>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</si>
  <si>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</si>
  <si>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</si>
  <si>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</si>
  <si>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</si>
  <si>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</si>
  <si>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</si>
  <si>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</si>
  <si>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</si>
  <si>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</si>
  <si>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</si>
  <si>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</si>
  <si>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</si>
  <si>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</si>
  <si>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</si>
  <si>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</si>
  <si>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</si>
  <si>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</si>
  <si>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</si>
  <si>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</si>
  <si>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</si>
  <si>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</si>
  <si>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</si>
  <si>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</si>
  <si>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</si>
  <si>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</si>
  <si>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</si>
  <si>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</si>
  <si>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</si>
  <si>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</si>
  <si>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</si>
  <si>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</si>
  <si>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</si>
  <si>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</si>
  <si>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</si>
  <si>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</si>
  <si>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</si>
  <si>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</si>
  <si>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</si>
  <si>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</si>
  <si>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</si>
  <si>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</si>
  <si>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</si>
  <si>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</si>
  <si>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</si>
  <si>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</si>
  <si>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</si>
  <si>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</si>
  <si>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</si>
  <si>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</si>
  <si>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</si>
  <si>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</si>
  <si>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</si>
  <si>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</si>
  <si>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</si>
  <si>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</si>
  <si>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</si>
  <si>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</si>
  <si>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</si>
  <si>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</si>
  <si>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</si>
  <si>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</si>
  <si>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</si>
  <si>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</si>
  <si>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</si>
  <si>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</si>
  <si>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</si>
  <si>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</si>
  <si>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</si>
  <si>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</si>
  <si>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</si>
  <si>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</si>
  <si>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</si>
  <si>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</si>
  <si>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</si>
  <si>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</si>
  <si>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</si>
  <si>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</si>
  <si>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</si>
  <si>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</si>
  <si>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</si>
  <si>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</si>
  <si>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</si>
  <si>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</si>
  <si>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</si>
  <si>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</si>
  <si>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</si>
  <si>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</si>
  <si>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</si>
  <si>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</si>
  <si>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</si>
  <si>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</si>
  <si>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</si>
  <si>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</si>
  <si>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</si>
  <si>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</si>
  <si>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</si>
  <si>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</si>
  <si>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</si>
  <si>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</si>
  <si>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</si>
  <si>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</si>
  <si>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</si>
  <si>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</si>
  <si>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</si>
  <si>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</si>
  <si>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</si>
  <si>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</si>
  <si>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</si>
  <si>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</si>
  <si>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</si>
  <si>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</si>
  <si>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</si>
  <si>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</si>
  <si>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</si>
  <si>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</si>
  <si>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</si>
  <si>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</si>
  <si>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</si>
  <si>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</si>
  <si>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</si>
  <si>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</si>
  <si>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</si>
  <si>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</si>
  <si>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</si>
  <si>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</si>
  <si>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</si>
  <si>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</si>
  <si>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</si>
  <si>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</si>
  <si>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</si>
  <si>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</si>
  <si>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</si>
  <si>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</si>
  <si>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</si>
  <si>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</si>
  <si>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</si>
  <si>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</si>
  <si>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</si>
  <si>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</si>
  <si>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</si>
  <si>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</si>
  <si>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</si>
  <si>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</si>
  <si>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</si>
  <si>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</si>
  <si>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</si>
  <si>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</si>
  <si>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</si>
  <si>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</si>
  <si>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</si>
  <si>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</si>
  <si>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</si>
  <si>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</si>
  <si>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</si>
  <si>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</si>
  <si>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</si>
  <si>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</si>
  <si>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</si>
  <si>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</si>
  <si>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</si>
  <si>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</si>
  <si>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</si>
  <si>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</si>
  <si>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</si>
  <si>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</si>
  <si>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</si>
  <si>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</si>
  <si>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</si>
  <si>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</si>
  <si>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</si>
  <si>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</si>
  <si>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</si>
  <si>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</si>
  <si>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</si>
  <si>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</si>
  <si>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</si>
  <si>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</si>
  <si>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</si>
  <si>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</si>
  <si>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</si>
  <si>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</si>
  <si>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</si>
  <si>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</si>
  <si>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</si>
  <si>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</si>
  <si>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</si>
  <si>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</si>
  <si>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</si>
  <si>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</si>
  <si>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</si>
  <si>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</si>
  <si>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</si>
  <si>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</si>
  <si>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</si>
  <si>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</si>
  <si>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</si>
  <si>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</si>
  <si>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</si>
  <si>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</si>
  <si>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</si>
  <si>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</si>
  <si>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</si>
  <si>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</si>
  <si>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</si>
  <si>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</si>
  <si>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</si>
  <si>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</si>
  <si>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</si>
  <si>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</si>
  <si>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</si>
  <si>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</si>
  <si>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</si>
  <si>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</si>
  <si>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</si>
  <si>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</si>
  <si>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</si>
  <si>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</si>
  <si>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</si>
  <si>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</si>
  <si>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</si>
  <si>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</si>
  <si>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</si>
  <si>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</si>
  <si>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</si>
  <si>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</si>
  <si>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</si>
  <si>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</si>
  <si>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</si>
  <si>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</si>
  <si>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</si>
  <si>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</si>
  <si>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</si>
  <si>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</si>
  <si>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</si>
  <si>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</si>
  <si>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</si>
  <si>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</si>
  <si>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</si>
  <si>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</si>
  <si>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</si>
  <si>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</si>
  <si>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</si>
  <si>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</si>
  <si>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</si>
  <si>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</si>
  <si>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</si>
  <si>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</si>
  <si>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</si>
  <si>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</si>
  <si>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</si>
  <si>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</si>
  <si>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</si>
  <si>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</si>
  <si>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</si>
  <si>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</si>
  <si>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</si>
  <si>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</si>
  <si>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</si>
  <si>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</si>
  <si>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</si>
  <si>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</si>
  <si>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</si>
  <si>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</si>
  <si>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</si>
  <si>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</si>
  <si>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</si>
  <si>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</si>
  <si>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</si>
  <si>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</si>
  <si>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</si>
  <si>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</si>
  <si>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</si>
  <si>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</si>
  <si>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</si>
  <si>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</si>
  <si>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</si>
  <si>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</si>
  <si>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</si>
  <si>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</si>
  <si>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</si>
  <si>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</si>
  <si>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</si>
  <si>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</si>
  <si>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</si>
  <si>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</si>
  <si>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</si>
  <si>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</si>
  <si>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</si>
  <si>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</si>
  <si>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</si>
  <si>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</si>
  <si>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</si>
  <si>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</si>
  <si>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</si>
  <si>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</si>
  <si>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</si>
  <si>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</si>
  <si>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</si>
  <si>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</si>
  <si>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</si>
  <si>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</si>
  <si>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</si>
  <si>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</si>
  <si>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</si>
  <si>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</si>
  <si>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</si>
  <si>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</si>
  <si>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</si>
  <si>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</si>
  <si>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</si>
  <si>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</si>
  <si>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</si>
  <si>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</si>
  <si>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</si>
  <si>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</si>
  <si>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</si>
  <si>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</si>
  <si>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</si>
  <si>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</si>
  <si>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</si>
  <si>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</si>
  <si>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</si>
  <si>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</si>
  <si>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</si>
  <si>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</si>
  <si>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</si>
  <si>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</si>
  <si>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</si>
  <si>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</si>
  <si>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</si>
  <si>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</si>
  <si>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</si>
  <si>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</si>
  <si>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</si>
  <si>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</si>
  <si>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</si>
  <si>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</si>
  <si>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</si>
  <si>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</si>
  <si>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</si>
  <si>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</si>
  <si>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</si>
  <si>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</si>
  <si>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</si>
  <si>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</si>
  <si>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</si>
  <si>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</si>
  <si>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</si>
  <si>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</si>
  <si>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</si>
  <si>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</si>
  <si>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</si>
  <si>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</si>
  <si>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</si>
  <si>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</si>
  <si>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</si>
  <si>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</si>
  <si>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</si>
  <si>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</si>
  <si>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</si>
  <si>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</si>
  <si>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</si>
  <si>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</si>
  <si>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</si>
  <si>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</si>
  <si>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</si>
  <si>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</si>
  <si>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</si>
  <si>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</si>
  <si>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</si>
  <si>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</si>
  <si>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</si>
  <si>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</si>
  <si>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</si>
  <si>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</si>
  <si>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</si>
  <si>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</si>
  <si>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</si>
  <si>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</si>
  <si>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</si>
  <si>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</si>
  <si>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</si>
  <si>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</si>
  <si>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</si>
  <si>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</si>
  <si>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</si>
  <si>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</si>
  <si>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</si>
  <si>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</si>
  <si>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</si>
  <si>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</si>
  <si>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</si>
  <si>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</si>
  <si>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</si>
  <si>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</si>
  <si>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</si>
  <si>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</si>
  <si>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</si>
  <si>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</si>
  <si>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</si>
  <si>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</si>
  <si>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</si>
  <si>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</si>
  <si>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</si>
  <si>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</si>
  <si>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</si>
  <si>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</si>
  <si>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</si>
  <si>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</si>
  <si>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</si>
  <si>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</si>
  <si>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</si>
  <si>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</si>
  <si>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</si>
  <si>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</si>
  <si>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</si>
  <si>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</si>
  <si>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</si>
  <si>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</si>
  <si>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</si>
  <si>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</si>
  <si>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</si>
  <si>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</si>
  <si>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</si>
  <si>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</si>
  <si>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</si>
  <si>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</si>
  <si>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</si>
  <si>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</si>
  <si>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</si>
  <si>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</si>
  <si>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</si>
  <si>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</si>
  <si>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</si>
  <si>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</si>
  <si>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</si>
  <si>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</si>
  <si>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</si>
  <si>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</si>
  <si>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</si>
  <si>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</si>
  <si>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</si>
  <si>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</si>
  <si>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</si>
  <si>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</si>
  <si>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</si>
  <si>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</si>
  <si>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</si>
  <si>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</si>
  <si>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</si>
  <si>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</si>
  <si>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</si>
  <si>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</si>
  <si>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</si>
  <si>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</si>
  <si>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</si>
  <si>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</si>
  <si>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</si>
  <si>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</si>
  <si>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</si>
  <si>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</si>
  <si>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</si>
  <si>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</si>
  <si>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</si>
  <si>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</si>
  <si>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</si>
  <si>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</si>
  <si>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</si>
  <si>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</si>
  <si>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</si>
  <si>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</si>
  <si>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</si>
  <si>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</si>
  <si>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</si>
  <si>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</si>
  <si>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</si>
  <si>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</si>
  <si>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</si>
  <si>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</si>
  <si>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</si>
  <si>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</si>
  <si>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</si>
  <si>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</si>
  <si>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</si>
  <si>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</si>
  <si>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</si>
  <si>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</si>
  <si>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</si>
  <si>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</si>
  <si>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</si>
  <si>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</si>
  <si>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</si>
  <si>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</si>
  <si>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</si>
  <si>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</si>
  <si>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</si>
  <si>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</si>
  <si>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</si>
  <si>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</si>
  <si>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</si>
  <si>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</si>
  <si>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</si>
  <si>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</si>
  <si>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</si>
  <si>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</si>
  <si>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</si>
  <si>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</si>
  <si>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</si>
  <si>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</si>
  <si>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</si>
  <si>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</si>
  <si>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</si>
  <si>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</si>
  <si>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</si>
  <si>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</si>
  <si>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</si>
  <si>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</si>
  <si>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</si>
  <si>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</si>
  <si>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</si>
  <si>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</si>
  <si>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</si>
  <si>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</si>
  <si>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</si>
  <si>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</si>
  <si>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</si>
  <si>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</si>
  <si>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</si>
  <si>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</si>
  <si>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</si>
  <si>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</si>
  <si>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</si>
  <si>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</si>
  <si>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</si>
  <si>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</si>
  <si>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</si>
  <si>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</si>
  <si>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</si>
  <si>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</si>
  <si>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</si>
  <si>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</si>
  <si>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</si>
  <si>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</si>
  <si>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</si>
  <si>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</si>
  <si>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</si>
  <si>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</si>
  <si>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</si>
  <si>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</si>
  <si>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</si>
  <si>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</si>
  <si>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</si>
  <si>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</si>
  <si>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</si>
  <si>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</si>
  <si>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</si>
  <si>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</si>
  <si>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</si>
  <si>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</si>
  <si>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</si>
  <si>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</si>
  <si>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</si>
  <si>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</si>
  <si>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</si>
  <si>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</si>
  <si>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</si>
  <si>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</si>
  <si>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</si>
  <si>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</si>
  <si>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</si>
  <si>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</si>
  <si>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</si>
  <si>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</si>
  <si>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</si>
  <si>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</si>
  <si>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</si>
  <si>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</si>
  <si>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</si>
  <si>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</si>
  <si>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</si>
  <si>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</si>
  <si>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</si>
  <si>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</si>
  <si>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</si>
  <si>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</si>
  <si>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</si>
  <si>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</si>
  <si>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</si>
  <si>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</si>
  <si>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</si>
  <si>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</si>
  <si>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</si>
  <si>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</si>
  <si>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</si>
  <si>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</si>
  <si>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</si>
  <si>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</si>
  <si>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</si>
  <si>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</si>
  <si>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</si>
  <si>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</si>
  <si>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</si>
  <si>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</si>
  <si>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</si>
  <si>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</si>
  <si>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</si>
  <si>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</si>
  <si>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</si>
  <si>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</si>
  <si>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</si>
  <si>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</si>
  <si>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</si>
  <si>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</si>
  <si>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</si>
  <si>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</si>
  <si>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</si>
  <si>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</si>
  <si>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</si>
  <si>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</si>
  <si>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</si>
  <si>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</si>
  <si>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</si>
  <si>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</si>
  <si>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</si>
  <si>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</si>
  <si>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</si>
  <si>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</si>
  <si>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</si>
  <si>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</si>
  <si>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</si>
  <si>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</si>
  <si>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</si>
  <si>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</si>
  <si>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</si>
  <si>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</si>
  <si>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</si>
  <si>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</si>
  <si>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</si>
  <si>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</si>
  <si>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</si>
  <si>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</si>
  <si>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</si>
  <si>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</si>
  <si>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</si>
  <si>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</si>
  <si>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</si>
  <si>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</si>
  <si>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</si>
  <si>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</si>
  <si>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</si>
  <si>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</si>
  <si>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</si>
  <si>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</si>
  <si>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</si>
  <si>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</si>
  <si>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</si>
  <si>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</si>
  <si>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</si>
  <si>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</si>
  <si>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</si>
  <si>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</si>
  <si>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</si>
  <si>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</si>
  <si>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</si>
  <si>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</si>
  <si>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</si>
  <si>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</si>
  <si>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</si>
  <si>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</si>
  <si>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</si>
  <si>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</si>
  <si>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</si>
  <si>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</si>
  <si>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</si>
  <si>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</si>
  <si>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</si>
  <si>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</si>
  <si>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</si>
  <si>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</si>
  <si>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</si>
  <si>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</si>
  <si>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</si>
  <si>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</si>
  <si>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</si>
  <si>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</si>
  <si>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</si>
  <si>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</si>
  <si>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</si>
  <si>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</si>
  <si>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</si>
  <si>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</si>
  <si>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</si>
  <si>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</si>
  <si>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</si>
  <si>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</si>
  <si>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</si>
  <si>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</si>
  <si>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</si>
  <si>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</si>
  <si>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</si>
  <si>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</si>
  <si>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</si>
  <si>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</si>
  <si>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</si>
  <si>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</si>
  <si>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</si>
  <si>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</si>
  <si>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</si>
  <si>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</si>
  <si>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</si>
  <si>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</si>
  <si>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</si>
  <si>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</si>
  <si>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</si>
  <si>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</si>
  <si>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</si>
  <si>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</si>
  <si>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</si>
  <si>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</si>
  <si>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</si>
  <si>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</si>
  <si>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</si>
  <si>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</si>
  <si>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</si>
  <si>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</si>
  <si>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</si>
  <si>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</si>
  <si>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</si>
  <si>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</si>
  <si>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</si>
  <si>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</si>
  <si>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</si>
  <si>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</si>
  <si>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</si>
  <si>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</si>
  <si>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</si>
  <si>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</si>
  <si>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</si>
  <si>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</si>
  <si>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</si>
  <si>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</si>
  <si>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</si>
  <si>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</si>
  <si>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</si>
  <si>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</si>
  <si>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</si>
  <si>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</si>
  <si>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</si>
  <si>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</si>
  <si>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</si>
  <si>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</si>
  <si>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</si>
  <si>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</si>
  <si>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</si>
  <si>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</si>
  <si>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</si>
  <si>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</si>
  <si>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</si>
  <si>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</si>
  <si>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</si>
  <si>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</si>
  <si>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</si>
  <si>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</si>
  <si>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</si>
  <si>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</si>
  <si>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</si>
  <si>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</si>
  <si>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</si>
  <si>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</si>
  <si>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</si>
  <si>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</si>
  <si>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</si>
  <si>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</si>
  <si>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</si>
  <si>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</si>
  <si>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</si>
  <si>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</si>
  <si>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</si>
  <si>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</si>
  <si>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</si>
  <si>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</si>
  <si>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</si>
  <si>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</si>
  <si>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</si>
  <si>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</si>
  <si>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</si>
  <si>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</si>
  <si>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</si>
  <si>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</si>
  <si>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</si>
  <si>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</si>
  <si>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</si>
  <si>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</si>
  <si>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</si>
  <si>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</si>
  <si>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</si>
  <si>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</si>
  <si>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</si>
  <si>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</si>
  <si>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</si>
  <si>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</si>
  <si>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</si>
  <si>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</si>
  <si>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</si>
  <si>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</si>
  <si>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</si>
  <si>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</si>
  <si>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</si>
  <si>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</si>
  <si>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</si>
  <si>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</si>
  <si>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</si>
  <si>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</si>
  <si>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</si>
  <si>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</si>
  <si>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</si>
  <si>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</si>
  <si>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</si>
  <si>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</si>
  <si>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</si>
  <si>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</si>
  <si>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</si>
  <si>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</si>
  <si>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</si>
  <si>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</si>
  <si>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</si>
  <si>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</si>
  <si>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</si>
  <si>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</si>
  <si>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</si>
  <si>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</si>
  <si>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</si>
  <si>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</si>
  <si>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</si>
  <si>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</si>
  <si>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</si>
  <si>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</si>
  <si>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</si>
  <si>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</si>
  <si>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</si>
  <si>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</si>
  <si>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</si>
  <si>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</si>
  <si>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</si>
  <si>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</si>
  <si>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</si>
  <si>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</si>
  <si>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</si>
  <si>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</si>
  <si>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</si>
  <si>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</si>
  <si>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</si>
  <si>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</si>
  <si>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</si>
  <si>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</si>
  <si>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</si>
  <si>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</si>
  <si>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</si>
  <si>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</si>
  <si>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</si>
  <si>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</si>
  <si>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</si>
  <si>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</si>
  <si>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</si>
  <si>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</si>
  <si>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</si>
  <si>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</si>
  <si>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</si>
  <si>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</si>
  <si>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</si>
  <si>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</si>
  <si>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</si>
  <si>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</si>
  <si>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</si>
  <si>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</si>
  <si>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</si>
  <si>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</si>
  <si>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</si>
  <si>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</si>
  <si>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</si>
  <si>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</si>
  <si>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</si>
  <si>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</si>
  <si>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</si>
  <si>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</si>
  <si>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</si>
  <si>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</si>
  <si>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</si>
  <si>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</si>
  <si>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</si>
  <si>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</si>
  <si>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</si>
  <si>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</si>
  <si>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</si>
  <si>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</si>
  <si>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</si>
  <si>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</si>
  <si>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</si>
  <si>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</si>
  <si>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</si>
  <si>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</si>
  <si>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</si>
  <si>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</si>
  <si>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</si>
  <si>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</si>
  <si>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</si>
  <si>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</si>
  <si>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</si>
  <si>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</si>
  <si>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</si>
  <si>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</si>
  <si>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</si>
  <si>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</si>
  <si>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</si>
  <si>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</si>
  <si>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</si>
  <si>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</si>
  <si>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</si>
  <si>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</si>
  <si>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</si>
  <si>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</si>
  <si>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</si>
  <si>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</si>
  <si>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</si>
  <si>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</si>
  <si>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</si>
  <si>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</si>
  <si>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</si>
  <si>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</si>
  <si>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</si>
  <si>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</si>
  <si>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</si>
  <si>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</si>
  <si>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</si>
  <si>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</si>
  <si>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</si>
  <si>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</si>
  <si>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</si>
  <si>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</si>
  <si>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</si>
  <si>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</si>
  <si>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</si>
  <si>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</si>
  <si>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</si>
  <si>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</si>
  <si>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</si>
  <si>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</si>
  <si>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</si>
  <si>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</si>
  <si>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</si>
  <si>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</si>
  <si>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</si>
  <si>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</si>
  <si>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</si>
  <si>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</si>
  <si>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</si>
  <si>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</si>
  <si>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</si>
  <si>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</si>
  <si>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</si>
  <si>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</si>
  <si>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</si>
  <si>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</si>
  <si>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</si>
  <si>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</si>
  <si>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</si>
  <si>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</si>
  <si>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</si>
  <si>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</si>
  <si>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</si>
  <si>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</si>
  <si>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</si>
  <si>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</si>
  <si>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</si>
  <si>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</si>
  <si>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</si>
  <si>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</si>
  <si>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</si>
  <si>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</si>
  <si>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</si>
  <si>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</si>
  <si>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</si>
  <si>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</si>
  <si>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</si>
  <si>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</si>
  <si>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</si>
  <si>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</si>
  <si>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</si>
  <si>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</si>
  <si>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</si>
  <si>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</si>
  <si>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</si>
  <si>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</si>
  <si>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</si>
  <si>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</si>
  <si>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</si>
  <si>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</si>
  <si>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</si>
  <si>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</si>
  <si>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</si>
  <si>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</si>
  <si>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</si>
  <si>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</si>
  <si>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</si>
  <si>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</si>
  <si>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</si>
  <si>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</si>
  <si>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</si>
  <si>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</si>
  <si>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</si>
  <si>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</si>
  <si>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</si>
  <si>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</si>
  <si>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</si>
  <si>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</si>
  <si>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</si>
  <si>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</si>
  <si>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</si>
  <si>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</si>
  <si>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</si>
  <si>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</si>
  <si>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</si>
  <si>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</si>
  <si>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</si>
  <si>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</si>
  <si>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</si>
  <si>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</si>
  <si>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</si>
  <si>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</si>
  <si>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</si>
  <si>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</si>
  <si>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</si>
  <si>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</si>
  <si>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</si>
  <si>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</si>
  <si>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</si>
  <si>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</si>
  <si>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</si>
  <si>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</si>
  <si>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</si>
  <si>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</si>
  <si>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</si>
  <si>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</si>
  <si>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</si>
  <si>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</si>
  <si>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</si>
  <si>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</si>
  <si>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</si>
  <si>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</si>
  <si>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</si>
  <si>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</si>
  <si>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</si>
  <si>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</si>
  <si>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</si>
  <si>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</si>
  <si>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</si>
  <si>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</si>
  <si>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</si>
  <si>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</si>
  <si>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</si>
  <si>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</si>
  <si>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</si>
  <si>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</si>
  <si>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</si>
  <si>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</si>
  <si>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</si>
  <si>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</si>
  <si>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</si>
  <si>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</si>
  <si>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</si>
  <si>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</si>
  <si>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</si>
  <si>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</si>
  <si>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</si>
  <si>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</si>
  <si>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</si>
  <si>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</si>
  <si>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</si>
  <si>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</si>
  <si>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</si>
  <si>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</si>
  <si>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</si>
  <si>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</si>
  <si>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</si>
  <si>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</si>
  <si>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</si>
  <si>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</si>
  <si>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</si>
  <si>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</si>
  <si>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</si>
  <si>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</si>
  <si>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</si>
  <si>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</si>
  <si>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</si>
  <si>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</si>
  <si>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</si>
  <si>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</si>
  <si>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</si>
  <si>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</si>
  <si>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</si>
  <si>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</si>
  <si>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</si>
  <si>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</si>
  <si>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</si>
  <si>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</si>
  <si>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</si>
  <si>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</si>
  <si>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</si>
  <si>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</si>
  <si>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</si>
  <si>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</si>
  <si>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</si>
  <si>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</si>
  <si>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</si>
  <si>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</si>
  <si>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</si>
  <si>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</si>
  <si>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</si>
  <si>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</si>
  <si>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</si>
  <si>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</si>
  <si>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</si>
  <si>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</si>
  <si>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</si>
  <si>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</si>
  <si>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</si>
  <si>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</si>
  <si>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</si>
  <si>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</si>
  <si>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</si>
  <si>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</si>
  <si>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</si>
  <si>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</si>
  <si>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</si>
  <si>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</si>
  <si>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</si>
  <si>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</si>
  <si>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</si>
  <si>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</si>
  <si>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</si>
  <si>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</si>
  <si>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</si>
  <si>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</si>
  <si>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</si>
  <si>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</si>
  <si>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</si>
  <si>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</si>
  <si>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</si>
  <si>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</si>
  <si>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</si>
  <si>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</si>
  <si>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</si>
  <si>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</si>
  <si>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</si>
  <si>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</si>
  <si>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</si>
  <si>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</si>
  <si>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</si>
  <si>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</si>
  <si>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</si>
  <si>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</si>
  <si>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</si>
  <si>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</si>
  <si>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</si>
  <si>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</si>
  <si>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</si>
  <si>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</si>
  <si>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</si>
  <si>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</si>
  <si>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</si>
  <si>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</si>
  <si>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</si>
  <si>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</si>
  <si>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</si>
  <si>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</si>
  <si>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</si>
  <si>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</si>
  <si>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</si>
  <si>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</si>
  <si>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</si>
  <si>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</si>
  <si>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</si>
  <si>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</si>
  <si>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</si>
  <si>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</si>
  <si>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</si>
  <si>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</si>
  <si>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</si>
  <si>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</si>
  <si>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</si>
  <si>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</si>
  <si>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</si>
  <si>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</si>
  <si>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</si>
  <si>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</si>
  <si>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</si>
  <si>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</si>
  <si>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</si>
  <si>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</si>
  <si>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</si>
  <si>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</si>
  <si>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</si>
  <si>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</si>
  <si>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</si>
  <si>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</si>
  <si>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</si>
  <si>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</si>
  <si>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</si>
  <si>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</si>
  <si>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</si>
  <si>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</si>
  <si>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</si>
  <si>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</si>
  <si>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</si>
  <si>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</si>
  <si>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</si>
  <si>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</si>
  <si>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</si>
  <si>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</si>
  <si>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</si>
  <si>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</si>
  <si>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</si>
  <si>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</si>
  <si>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</si>
  <si>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</si>
  <si>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</si>
  <si>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</si>
  <si>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</si>
  <si>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</si>
  <si>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</si>
  <si>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</si>
  <si>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</si>
  <si>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</si>
  <si>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</si>
  <si>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</si>
  <si>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</si>
  <si>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</si>
  <si>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</si>
  <si>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</si>
  <si>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</si>
  <si>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</si>
  <si>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</si>
  <si>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</si>
  <si>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</si>
  <si>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</si>
  <si>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</si>
  <si>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</si>
  <si>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</si>
  <si>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</si>
  <si>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</si>
  <si>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</si>
  <si>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</si>
  <si>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</si>
  <si>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</si>
  <si>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</si>
  <si>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</si>
  <si>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</si>
  <si>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</si>
  <si>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</si>
  <si>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</si>
  <si>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</si>
  <si>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</si>
  <si>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</si>
  <si>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</si>
  <si>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</si>
  <si>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</si>
  <si>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</si>
  <si>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</si>
  <si>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</si>
  <si>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</si>
  <si>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</si>
  <si>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</si>
  <si>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</si>
  <si>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</si>
  <si>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</si>
  <si>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</si>
  <si>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</si>
  <si>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</si>
  <si>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</si>
  <si>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</si>
  <si>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</si>
  <si>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</si>
  <si>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</si>
  <si>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</si>
  <si>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</si>
  <si>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</si>
  <si>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</si>
  <si>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</si>
  <si>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</si>
  <si>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</si>
  <si>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</si>
  <si>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</si>
  <si>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</si>
  <si>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</si>
  <si>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</si>
  <si>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</si>
  <si>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</si>
  <si>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</si>
  <si>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</si>
  <si>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</si>
  <si>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</si>
  <si>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</si>
  <si>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</si>
  <si>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</si>
  <si>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</si>
  <si>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</si>
  <si>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</si>
  <si>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</si>
  <si>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</si>
  <si>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</si>
  <si>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</si>
  <si>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</si>
  <si>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</si>
  <si>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</si>
  <si>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</si>
  <si>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</si>
  <si>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</si>
  <si>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</si>
  <si>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</si>
  <si>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</si>
  <si>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</si>
  <si>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</si>
  <si>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</si>
  <si>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</si>
  <si>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</si>
  <si>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</si>
  <si>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</si>
  <si>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</si>
  <si>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</si>
  <si>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</si>
  <si>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</si>
  <si>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</si>
  <si>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</si>
  <si>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</si>
  <si>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</si>
  <si>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</si>
  <si>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</si>
  <si>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</si>
  <si>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</si>
  <si>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</si>
  <si>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</si>
  <si>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</si>
  <si>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</si>
  <si>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</si>
  <si>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</si>
  <si>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</si>
  <si>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</si>
  <si>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</si>
  <si>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</si>
  <si>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</si>
  <si>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</si>
  <si>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</si>
  <si>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</si>
  <si>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</si>
  <si>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</si>
  <si>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</si>
  <si>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</si>
  <si>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</si>
  <si>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</si>
  <si>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</si>
  <si>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</si>
  <si>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</si>
  <si>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</si>
  <si>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</si>
  <si>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</si>
  <si>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</si>
  <si>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</si>
  <si>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</si>
  <si>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</si>
  <si>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</si>
  <si>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</si>
  <si>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</si>
  <si>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</si>
  <si>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</si>
  <si>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</si>
  <si>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</si>
  <si>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</si>
  <si>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</si>
  <si>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</si>
  <si>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</si>
  <si>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</si>
  <si>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</si>
  <si>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</si>
  <si>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</si>
  <si>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</si>
  <si>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</si>
  <si>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</si>
  <si>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</si>
  <si>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</si>
  <si>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</si>
  <si>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</si>
  <si>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</si>
  <si>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</si>
  <si>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</si>
  <si>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</si>
  <si>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</si>
  <si>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</si>
  <si>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</si>
  <si>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</si>
  <si>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</si>
  <si>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</si>
  <si>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</si>
  <si>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</si>
  <si>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</si>
  <si>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</si>
  <si>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</si>
  <si>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</si>
  <si>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</si>
  <si>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</si>
  <si>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</si>
  <si>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</si>
  <si>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</si>
  <si>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</si>
  <si>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</si>
  <si>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</si>
  <si>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</si>
  <si>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</si>
  <si>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</si>
  <si>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</si>
  <si>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</si>
  <si>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</si>
  <si>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</si>
  <si>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</si>
  <si>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</si>
  <si>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</si>
  <si>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</si>
  <si>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</si>
  <si>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</si>
  <si>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</si>
  <si>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</si>
  <si>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</si>
  <si>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</si>
  <si>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</si>
  <si>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</si>
  <si>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</si>
  <si>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</si>
  <si>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</si>
  <si>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</si>
  <si>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</si>
  <si>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</si>
  <si>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</si>
  <si>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</si>
  <si>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</si>
  <si>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</si>
  <si>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</si>
  <si>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</si>
  <si>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</si>
  <si>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</si>
  <si>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</si>
  <si>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</si>
  <si>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</si>
  <si>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</si>
  <si>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</si>
  <si>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</si>
  <si>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</si>
  <si>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</si>
  <si>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</si>
  <si>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</si>
  <si>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</si>
  <si>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</si>
  <si>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</si>
  <si>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</si>
  <si>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</si>
  <si>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</si>
  <si>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</si>
  <si>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</si>
  <si>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</si>
  <si>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</si>
  <si>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</si>
  <si>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</si>
  <si>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</si>
  <si>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</si>
  <si>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</si>
  <si>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</si>
  <si>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</si>
  <si>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</si>
  <si>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</si>
  <si>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</si>
  <si>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</si>
  <si>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</si>
  <si>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</si>
  <si>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</si>
  <si>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</si>
  <si>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</si>
  <si>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</si>
  <si>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</si>
  <si>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</si>
  <si>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</si>
  <si>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</si>
  <si>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</si>
  <si>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</si>
  <si>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</si>
  <si>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</si>
  <si>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</si>
  <si>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</si>
  <si>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</si>
  <si>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</si>
  <si>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</si>
  <si>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</si>
  <si>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</si>
  <si>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</si>
  <si>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</si>
  <si>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</si>
  <si>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</si>
  <si>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</si>
  <si>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</si>
  <si>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</si>
  <si>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</si>
  <si>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</si>
  <si>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</si>
  <si>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</si>
  <si>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</si>
  <si>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</si>
  <si>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</si>
  <si>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</si>
  <si>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</si>
  <si>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</si>
  <si>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</si>
  <si>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</si>
  <si>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</si>
  <si>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</si>
  <si>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</si>
  <si>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</si>
  <si>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</si>
  <si>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</si>
  <si>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</si>
  <si>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</si>
  <si>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</si>
  <si>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</si>
  <si>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</si>
  <si>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</si>
  <si>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</si>
  <si>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</si>
  <si>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</si>
  <si>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</si>
  <si>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</si>
  <si>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</si>
  <si>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</si>
  <si>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</si>
  <si>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</si>
  <si>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</si>
  <si>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</si>
  <si>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</si>
  <si>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</si>
  <si>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</si>
  <si>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</si>
  <si>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</si>
  <si>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</si>
  <si>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</si>
  <si>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</si>
  <si>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</si>
  <si>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</si>
  <si>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</si>
  <si>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</si>
  <si>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</si>
  <si>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</si>
  <si>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</si>
  <si>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</si>
  <si>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</si>
  <si>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</si>
  <si>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</si>
  <si>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</si>
  <si>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</si>
  <si>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</si>
  <si>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</si>
  <si>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</si>
  <si>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</si>
  <si>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</si>
  <si>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</si>
  <si>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</si>
  <si>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</si>
  <si>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</si>
  <si>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</si>
  <si>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</si>
  <si>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</si>
  <si>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</si>
  <si>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</si>
  <si>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</si>
  <si>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</si>
  <si>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</si>
  <si>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</si>
  <si>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</si>
  <si>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</si>
  <si>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</si>
  <si>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</si>
  <si>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</si>
  <si>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</si>
  <si>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</si>
  <si>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</si>
  <si>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</si>
  <si>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</si>
  <si>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</si>
  <si>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</si>
  <si>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</si>
  <si>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</si>
  <si>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</si>
  <si>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</si>
  <si>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</si>
  <si>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</si>
  <si>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</si>
  <si>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</si>
  <si>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</si>
  <si>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</si>
  <si>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</si>
  <si>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</si>
  <si>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</si>
  <si>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</si>
  <si>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</si>
  <si>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</si>
  <si>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</si>
  <si>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</si>
  <si>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</si>
  <si>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</si>
  <si>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</si>
  <si>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</si>
  <si>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</si>
  <si>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</si>
  <si>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</si>
  <si>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</si>
  <si>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</si>
  <si>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</si>
  <si>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</si>
  <si>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</si>
  <si>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</si>
  <si>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</si>
  <si>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</si>
  <si>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</si>
  <si>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</si>
  <si>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</si>
  <si>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</si>
  <si>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</si>
  <si>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</si>
  <si>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</si>
  <si>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</si>
  <si>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</si>
  <si>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</si>
  <si>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</si>
  <si>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</si>
  <si>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</si>
  <si>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</si>
  <si>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</si>
  <si>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</si>
  <si>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</si>
  <si>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</si>
  <si>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</si>
  <si>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</si>
  <si>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</si>
  <si>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</si>
  <si>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</si>
  <si>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</si>
  <si>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</si>
  <si>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</si>
  <si>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</si>
  <si>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</si>
  <si>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</si>
  <si>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</si>
  <si>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</si>
  <si>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</si>
  <si>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</si>
  <si>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</si>
  <si>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</si>
  <si>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</si>
  <si>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</si>
  <si>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</si>
  <si>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</si>
  <si>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</si>
  <si>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</si>
  <si>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</si>
  <si>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</si>
  <si>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</si>
  <si>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</si>
  <si>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</si>
  <si>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</si>
  <si>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</si>
  <si>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</si>
  <si>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</si>
  <si>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</si>
  <si>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</si>
  <si>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</si>
  <si>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</si>
  <si>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</si>
  <si>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</si>
  <si>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</si>
  <si>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</si>
  <si>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</si>
  <si>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</si>
  <si>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</si>
  <si>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</si>
  <si>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</si>
  <si>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</si>
  <si>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</si>
  <si>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</si>
  <si>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</si>
  <si>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</si>
  <si>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</si>
  <si>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</si>
  <si>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</si>
  <si>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</si>
  <si>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</si>
  <si>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</si>
  <si>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</si>
  <si>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</si>
  <si>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</si>
  <si>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</si>
  <si>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</si>
  <si>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</si>
  <si>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</si>
  <si>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</si>
  <si>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</si>
  <si>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</si>
  <si>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</si>
  <si>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</si>
  <si>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</si>
  <si>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</si>
  <si>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</si>
  <si>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</si>
  <si>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</si>
  <si>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</si>
  <si>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</si>
  <si>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</si>
  <si>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</si>
  <si>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</si>
  <si>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</si>
  <si>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</si>
  <si>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</si>
  <si>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</si>
  <si>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</si>
  <si>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</si>
  <si>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</si>
  <si>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</si>
  <si>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</si>
  <si>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</si>
  <si>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</si>
  <si>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</si>
  <si>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</si>
  <si>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</si>
  <si>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</si>
  <si>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</si>
  <si>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</si>
  <si>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</si>
  <si>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</si>
  <si>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</si>
  <si>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</si>
  <si>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</si>
  <si>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</si>
  <si>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</si>
  <si>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</si>
  <si>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</si>
  <si>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</si>
  <si>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</si>
  <si>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</si>
  <si>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</si>
  <si>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</si>
  <si>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</si>
  <si>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</si>
  <si>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</si>
  <si>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</si>
  <si>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</si>
  <si>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</si>
  <si>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</si>
  <si>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</si>
  <si>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</si>
  <si>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</si>
  <si>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</si>
  <si>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</si>
  <si>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</si>
  <si>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</si>
  <si>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</si>
  <si>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</si>
  <si>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</si>
  <si>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</si>
  <si>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</si>
  <si>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</si>
  <si>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</si>
  <si>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</si>
  <si>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</si>
  <si>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</si>
  <si>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</si>
  <si>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</si>
  <si>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</si>
  <si>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</si>
  <si>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</si>
  <si>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</si>
  <si>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</si>
  <si>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</si>
  <si>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</si>
  <si>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</si>
  <si>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</si>
  <si>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</si>
  <si>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</si>
  <si>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</si>
  <si>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</si>
  <si>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</si>
  <si>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</si>
  <si>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</si>
  <si>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</si>
  <si>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</si>
  <si>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</si>
  <si>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</si>
  <si>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</si>
  <si>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</si>
  <si>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</si>
  <si>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</si>
  <si>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</si>
  <si>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</si>
  <si>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</si>
  <si>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</si>
  <si>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</si>
  <si>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</si>
  <si>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</si>
  <si>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</si>
  <si>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</si>
  <si>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</si>
  <si>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</si>
  <si>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</si>
  <si>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</si>
  <si>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</si>
  <si>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</si>
  <si>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</si>
  <si>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</si>
  <si>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</si>
  <si>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</si>
  <si>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</si>
  <si>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</si>
  <si>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</si>
  <si>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</si>
  <si>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</si>
  <si>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</si>
  <si>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</si>
  <si>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</si>
  <si>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</si>
  <si>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</si>
  <si>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</si>
  <si>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</si>
  <si>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</si>
  <si>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</si>
  <si>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</si>
  <si>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</si>
  <si>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</si>
  <si>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</si>
  <si>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</si>
  <si>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</si>
  <si>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</si>
  <si>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</si>
  <si>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</si>
  <si>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</si>
  <si>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</si>
  <si>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</si>
  <si>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</si>
  <si>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</si>
  <si>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</si>
  <si>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</si>
  <si>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</si>
  <si>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</si>
  <si>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</si>
  <si>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</si>
  <si>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</si>
  <si>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</si>
  <si>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</si>
  <si>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</si>
  <si>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</si>
  <si>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</si>
  <si>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</si>
  <si>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</si>
  <si>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</si>
  <si>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</si>
  <si>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</si>
  <si>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</si>
  <si>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</si>
  <si>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</si>
  <si>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</si>
  <si>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</si>
  <si>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</si>
  <si>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</si>
  <si>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</si>
  <si>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</si>
  <si>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</si>
  <si>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</si>
  <si>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</si>
  <si>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</si>
  <si>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</si>
  <si>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</si>
  <si>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</si>
  <si>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</si>
  <si>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</si>
  <si>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</si>
  <si>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</si>
  <si>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</si>
  <si>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</si>
  <si>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</si>
  <si>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</si>
  <si>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</si>
  <si>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</si>
  <si>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</si>
  <si>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</si>
  <si>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</si>
  <si>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</si>
  <si>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</si>
  <si>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</si>
  <si>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</si>
  <si>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</si>
  <si>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</si>
  <si>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</si>
  <si>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</si>
  <si>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</si>
  <si>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</si>
  <si>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</si>
  <si>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</si>
  <si>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</si>
  <si>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</si>
  <si>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</si>
  <si>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</si>
  <si>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</si>
  <si>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</si>
  <si>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</si>
  <si>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</si>
  <si>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</si>
  <si>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</si>
  <si>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</si>
  <si>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</si>
  <si>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</si>
  <si>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</si>
  <si>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</si>
  <si>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</si>
  <si>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</si>
  <si>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</si>
  <si>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</si>
  <si>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</si>
  <si>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</si>
  <si>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</si>
  <si>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</si>
  <si>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</si>
  <si>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</si>
  <si>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</si>
  <si>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</si>
  <si>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</si>
  <si>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</si>
  <si>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</si>
  <si>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</si>
  <si>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</si>
  <si>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</si>
  <si>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</si>
  <si>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</si>
  <si>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</si>
  <si>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</si>
  <si>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</si>
  <si>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</si>
  <si>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</si>
  <si>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</si>
  <si>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</si>
  <si>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</si>
  <si>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</si>
  <si>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</si>
  <si>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</si>
  <si>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</si>
  <si>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</si>
  <si>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</si>
  <si>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</si>
  <si>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</si>
  <si>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</si>
  <si>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</si>
  <si>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</si>
  <si>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</si>
  <si>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</si>
  <si>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</si>
  <si>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</si>
  <si>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</si>
  <si>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</si>
  <si>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</si>
  <si>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</si>
  <si>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</si>
  <si>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</si>
  <si>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</si>
  <si>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</si>
  <si>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</si>
  <si>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</si>
  <si>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</si>
  <si>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</si>
  <si>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</si>
  <si>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</si>
  <si>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</si>
  <si>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</si>
  <si>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</si>
  <si>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</si>
  <si>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</si>
  <si>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</si>
  <si>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</si>
  <si>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</si>
  <si>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</si>
  <si>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</si>
  <si>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</si>
  <si>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</si>
  <si>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</si>
  <si>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</si>
  <si>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</si>
  <si>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</si>
  <si>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</si>
  <si>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</si>
  <si>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</si>
  <si>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</si>
  <si>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</si>
  <si>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</si>
  <si>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</si>
  <si>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</si>
  <si>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</si>
  <si>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</si>
  <si>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</si>
  <si>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</si>
  <si>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</si>
  <si>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</si>
  <si>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</si>
  <si>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</si>
  <si>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</si>
  <si>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</si>
  <si>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</si>
  <si>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</si>
  <si>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</si>
  <si>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</si>
  <si>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</si>
  <si>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</si>
  <si>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</si>
  <si>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</si>
  <si>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</si>
  <si>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</si>
  <si>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</si>
  <si>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</si>
  <si>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</si>
  <si>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</si>
  <si>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</si>
  <si>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</si>
  <si>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</si>
  <si>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</si>
  <si>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</si>
  <si>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</si>
  <si>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</si>
  <si>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</si>
  <si>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</si>
  <si>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</si>
  <si>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</si>
  <si>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</si>
  <si>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</si>
  <si>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</si>
  <si>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</si>
  <si>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</si>
  <si>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</si>
  <si>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</si>
  <si>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</si>
  <si>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</si>
  <si>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</si>
  <si>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</si>
  <si>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</si>
  <si>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</si>
  <si>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</si>
  <si>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</si>
  <si>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</si>
  <si>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</si>
  <si>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</si>
  <si>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</si>
  <si>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</si>
  <si>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</si>
  <si>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</si>
  <si>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</si>
  <si>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</si>
  <si>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</si>
  <si>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</si>
  <si>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</si>
  <si>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</si>
  <si>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</si>
  <si>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</si>
  <si>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</si>
  <si>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</si>
  <si>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</si>
  <si>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</si>
  <si>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</si>
  <si>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</si>
  <si>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</si>
  <si>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</si>
  <si>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</si>
  <si>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</si>
  <si>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</si>
  <si>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</si>
  <si>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</si>
  <si>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</si>
  <si>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</si>
  <si>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</si>
  <si>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</si>
  <si>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</si>
  <si>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</si>
  <si>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</si>
  <si>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</si>
  <si>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</si>
  <si>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</si>
  <si>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</si>
  <si>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</si>
  <si>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</si>
  <si>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</si>
  <si>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</si>
  <si>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</si>
  <si>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</si>
  <si>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</si>
  <si>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</si>
  <si>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</si>
  <si>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</si>
  <si>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</si>
  <si>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</si>
  <si>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</si>
  <si>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</si>
  <si>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</si>
  <si>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</si>
  <si>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</si>
  <si>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</si>
  <si>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</si>
  <si>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</si>
  <si>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</si>
  <si>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</si>
  <si>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</si>
  <si>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</si>
  <si>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</si>
  <si>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</si>
  <si>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</si>
  <si>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</si>
  <si>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</si>
  <si>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</si>
  <si>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</si>
  <si>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</si>
  <si>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</si>
  <si>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</si>
  <si>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</si>
  <si>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</si>
  <si>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</si>
  <si>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</si>
  <si>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</si>
  <si>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</si>
  <si>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</si>
  <si>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</si>
  <si>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</si>
  <si>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</si>
  <si>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</si>
  <si>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</si>
  <si>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</si>
  <si>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</si>
  <si>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</si>
  <si>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</si>
  <si>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</si>
  <si>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</si>
  <si>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</si>
  <si>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</si>
  <si>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</si>
  <si>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</si>
  <si>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</si>
  <si>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</si>
  <si>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</si>
  <si>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</si>
  <si>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</si>
  <si>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</si>
  <si>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</si>
  <si>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</si>
  <si>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</si>
  <si>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</si>
  <si>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</si>
  <si>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</si>
  <si>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</si>
  <si>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</si>
  <si>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</si>
  <si>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</si>
  <si>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</si>
  <si>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</si>
  <si>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</si>
  <si>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</si>
  <si>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</si>
  <si>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</si>
  <si>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</si>
  <si>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</si>
  <si>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</si>
  <si>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</si>
  <si>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</si>
  <si>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</si>
  <si>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</si>
  <si>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</si>
  <si>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</si>
  <si>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</si>
  <si>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</si>
  <si>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</si>
  <si>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</si>
  <si>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</si>
  <si>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</si>
  <si>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</si>
  <si>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</si>
  <si>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</si>
  <si>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</si>
  <si>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</si>
  <si>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</si>
  <si>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</si>
  <si>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</si>
  <si>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</si>
  <si>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</si>
  <si>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</si>
  <si>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</si>
  <si>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</si>
  <si>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</si>
  <si>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</si>
  <si>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</si>
  <si>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</si>
  <si>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</si>
  <si>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</si>
  <si>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</si>
  <si>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</si>
  <si>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</si>
  <si>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</si>
  <si>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</si>
  <si>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</si>
  <si>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</si>
  <si>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</si>
  <si>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</si>
  <si>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</si>
  <si>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</si>
  <si>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</si>
  <si>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</si>
  <si>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</si>
  <si>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</si>
  <si>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</si>
  <si>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</si>
  <si>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</si>
  <si>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</si>
  <si>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</si>
  <si>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</si>
  <si>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</si>
  <si>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</si>
  <si>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</si>
  <si>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</si>
  <si>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</si>
  <si>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</si>
  <si>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</si>
  <si>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</si>
  <si>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</si>
  <si>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</si>
  <si>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</si>
  <si>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</si>
  <si>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</si>
  <si>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</si>
  <si>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</si>
  <si>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</si>
  <si>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</si>
  <si>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</si>
  <si>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</si>
  <si>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</si>
  <si>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</si>
  <si>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</si>
  <si>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</si>
  <si>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</si>
  <si>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</si>
  <si>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</si>
  <si>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</si>
  <si>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</si>
  <si>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</si>
  <si>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</si>
  <si>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</si>
  <si>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</si>
  <si>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</si>
  <si>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</si>
  <si>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</si>
  <si>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</si>
  <si>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</si>
  <si>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</si>
  <si>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</si>
  <si>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</si>
  <si>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</si>
  <si>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</si>
  <si>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</si>
  <si>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</si>
  <si>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</si>
  <si>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</si>
  <si>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</si>
  <si>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</si>
  <si>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</si>
  <si>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</si>
  <si>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</si>
  <si>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</si>
  <si>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</si>
  <si>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</si>
  <si>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</si>
  <si>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</si>
  <si>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</si>
  <si>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</si>
  <si>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</si>
  <si>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</si>
  <si>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</si>
  <si>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</si>
  <si>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</si>
  <si>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</si>
  <si>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</si>
  <si>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</si>
  <si>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</si>
  <si>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</si>
  <si>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</si>
  <si>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</si>
  <si>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</si>
  <si>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</si>
  <si>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</si>
  <si>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</si>
  <si>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</si>
  <si>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</si>
  <si>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</si>
  <si>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</si>
  <si>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</si>
  <si>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</si>
  <si>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</si>
  <si>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</si>
  <si>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</si>
  <si>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</si>
  <si>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</si>
  <si>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</si>
  <si>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</si>
  <si>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</si>
  <si>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</si>
  <si>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</si>
  <si>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</si>
  <si>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</si>
  <si>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</si>
  <si>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</si>
  <si>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</si>
  <si>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</si>
  <si>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</si>
  <si>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</si>
  <si>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</si>
  <si>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</si>
  <si>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</si>
  <si>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</si>
  <si>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</si>
  <si>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</si>
  <si>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</si>
  <si>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</si>
  <si>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</si>
  <si>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</si>
  <si>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</si>
  <si>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</si>
  <si>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</si>
  <si>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</si>
  <si>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</si>
  <si>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</si>
  <si>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</si>
  <si>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</si>
  <si>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</si>
  <si>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</si>
  <si>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</si>
  <si>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</si>
  <si>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</si>
  <si>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</si>
  <si>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</si>
  <si>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</si>
  <si>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</si>
  <si>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</si>
  <si>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</si>
  <si>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</si>
  <si>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</si>
  <si>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</si>
  <si>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</si>
  <si>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</si>
  <si>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</si>
  <si>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</si>
  <si>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</si>
  <si>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</si>
  <si>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</si>
  <si>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</si>
  <si>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</si>
  <si>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</si>
  <si>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</si>
  <si>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</si>
  <si>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</si>
  <si>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</si>
  <si>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</si>
  <si>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</si>
  <si>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</si>
  <si>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</si>
  <si>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</si>
  <si>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</si>
  <si>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</si>
  <si>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</si>
  <si>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</si>
  <si>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</si>
  <si>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</si>
  <si>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</si>
  <si>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</si>
  <si>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</si>
  <si>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</si>
  <si>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</si>
  <si>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</si>
  <si>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</si>
  <si>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</si>
  <si>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</si>
  <si>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</si>
  <si>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</si>
  <si>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</si>
  <si>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</si>
  <si>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</si>
  <si>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</si>
  <si>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</si>
  <si>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</si>
  <si>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</si>
  <si>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</si>
  <si>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</si>
  <si>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</si>
  <si>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</si>
  <si>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</si>
  <si>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</si>
  <si>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</si>
  <si>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</si>
  <si>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</si>
  <si>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</si>
  <si>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</si>
  <si>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</si>
  <si>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</si>
  <si>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</si>
  <si>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</si>
  <si>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</si>
  <si>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</si>
  <si>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</si>
  <si>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</si>
  <si>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</si>
  <si>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</si>
  <si>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</si>
  <si>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</si>
  <si>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</si>
  <si>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</si>
  <si>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</si>
  <si>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</si>
  <si>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</si>
  <si>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</si>
  <si>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</si>
  <si>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</si>
  <si>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</si>
  <si>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</si>
  <si>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</si>
  <si>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</si>
  <si>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</si>
  <si>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</si>
  <si>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</si>
  <si>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</si>
  <si>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</si>
  <si>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</si>
  <si>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</si>
  <si>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</si>
  <si>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</si>
  <si>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</si>
  <si>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</si>
  <si>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</si>
  <si>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</si>
  <si>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</si>
  <si>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</si>
  <si>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</si>
  <si>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</si>
  <si>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</si>
  <si>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</si>
  <si>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</si>
  <si>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</si>
  <si>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</si>
  <si>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</si>
  <si>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</si>
  <si>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</si>
  <si>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</si>
  <si>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</si>
  <si>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</si>
  <si>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</si>
  <si>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</si>
  <si>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</si>
  <si>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</si>
  <si>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</si>
  <si>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</si>
  <si>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</si>
  <si>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</si>
  <si>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</si>
  <si>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</si>
  <si>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</si>
  <si>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</si>
  <si>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</si>
  <si>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</si>
  <si>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</si>
  <si>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</si>
  <si>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</si>
  <si>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</si>
  <si>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</si>
  <si>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</si>
  <si>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</si>
  <si>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</si>
  <si>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</si>
  <si>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</si>
  <si>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</si>
  <si>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</si>
  <si>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</si>
  <si>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</si>
  <si>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</si>
  <si>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</si>
  <si>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</si>
  <si>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</si>
  <si>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</si>
  <si>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</si>
  <si>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</si>
  <si>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</si>
  <si>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</si>
  <si>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</si>
  <si>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</si>
  <si>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</si>
  <si>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</si>
  <si>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</si>
  <si>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</si>
  <si>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</si>
  <si>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</si>
  <si>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</si>
  <si>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</si>
  <si>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</si>
  <si>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</si>
  <si>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</si>
  <si>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</si>
  <si>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</si>
  <si>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</si>
  <si>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</si>
  <si>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</si>
  <si>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</si>
  <si>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</si>
  <si>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</si>
  <si>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</si>
  <si>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</si>
  <si>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</si>
  <si>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</si>
  <si>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</si>
  <si>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</si>
  <si>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</si>
  <si>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</si>
  <si>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</si>
  <si>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</si>
  <si>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</si>
  <si>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</si>
  <si>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</si>
  <si>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</si>
  <si>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</si>
  <si>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</si>
  <si>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</si>
  <si>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</si>
  <si>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</si>
  <si>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</si>
  <si>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</si>
  <si>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</si>
  <si>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</si>
  <si>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</si>
  <si>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</si>
  <si>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</si>
  <si>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</si>
  <si>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</si>
  <si>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</si>
  <si>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</si>
  <si>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</si>
  <si>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</si>
  <si>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</si>
  <si>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</si>
  <si>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</si>
  <si>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</si>
  <si>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</si>
  <si>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</si>
  <si>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</si>
  <si>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</si>
  <si>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</si>
  <si>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</si>
  <si>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</si>
  <si>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</si>
  <si>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</si>
  <si>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</si>
  <si>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</si>
  <si>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</si>
  <si>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</si>
  <si>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</si>
  <si>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</si>
  <si>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</si>
  <si>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</si>
  <si>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</si>
  <si>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</si>
  <si>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</si>
  <si>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</si>
  <si>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</si>
  <si>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</si>
  <si>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</si>
  <si>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</si>
  <si>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</si>
  <si>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</si>
  <si>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</si>
  <si>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</si>
  <si>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</si>
  <si>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</si>
  <si>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</si>
  <si>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</si>
  <si>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</si>
  <si>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</si>
  <si>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</si>
  <si>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</si>
  <si>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</si>
  <si>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</si>
  <si>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</si>
  <si>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</si>
  <si>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</si>
  <si>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</si>
  <si>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</si>
  <si>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</si>
  <si>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</si>
  <si>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</si>
  <si>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</si>
  <si>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</si>
  <si>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</si>
  <si>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</si>
  <si>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</si>
  <si>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</si>
  <si>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</si>
  <si>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</si>
  <si>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</si>
  <si>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</si>
  <si>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</si>
  <si>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</si>
  <si>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</si>
  <si>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</si>
  <si>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</si>
  <si>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</si>
  <si>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</si>
  <si>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</si>
  <si>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</si>
  <si>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</si>
  <si>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</si>
  <si>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</si>
  <si>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</si>
  <si>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</si>
  <si>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</si>
  <si>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</si>
  <si>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</si>
  <si>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</si>
  <si>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</si>
  <si>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</si>
  <si>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</si>
  <si>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</si>
  <si>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</si>
  <si>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</si>
  <si>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</si>
  <si>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</si>
  <si>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</si>
  <si>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</si>
  <si>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</si>
  <si>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</si>
  <si>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</si>
  <si>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</si>
  <si>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</si>
  <si>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</si>
  <si>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</si>
  <si>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</si>
  <si>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</si>
  <si>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</si>
  <si>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</si>
  <si>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</si>
  <si>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</si>
  <si>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</si>
  <si>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</si>
  <si>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</si>
  <si>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</si>
  <si>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</si>
  <si>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</si>
  <si>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</si>
  <si>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</si>
  <si>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</si>
  <si>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</si>
  <si>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</si>
  <si>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</si>
  <si>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</si>
  <si>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</si>
  <si>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</si>
  <si>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</si>
  <si>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</si>
  <si>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</si>
  <si>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</si>
  <si>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</si>
  <si>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</si>
  <si>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</si>
  <si>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</si>
  <si>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</si>
  <si>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</si>
  <si>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</si>
  <si>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</si>
  <si>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</si>
  <si>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</si>
  <si>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</si>
  <si>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</si>
  <si>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</si>
  <si>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</si>
  <si>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</si>
  <si>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</si>
  <si>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</si>
  <si>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</si>
  <si>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</si>
  <si>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</si>
  <si>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</si>
  <si>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</si>
  <si>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</si>
  <si>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</si>
  <si>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</si>
  <si>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</si>
  <si>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</si>
  <si>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</si>
  <si>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</si>
  <si>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</si>
  <si>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</si>
  <si>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</si>
  <si>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</si>
  <si>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</si>
  <si>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</si>
  <si>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</si>
  <si>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</si>
  <si>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</si>
  <si>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</si>
  <si>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</si>
  <si>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</si>
  <si>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</si>
  <si>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</si>
  <si>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</si>
  <si>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</si>
  <si>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</si>
  <si>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</si>
  <si>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</si>
  <si>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</si>
  <si>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</si>
  <si>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</si>
  <si>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</si>
  <si>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</si>
  <si>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</si>
  <si>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</si>
  <si>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</si>
  <si>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</si>
  <si>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</si>
  <si>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</si>
  <si>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</si>
  <si>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</si>
  <si>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</si>
  <si>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</si>
  <si>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</si>
  <si>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</si>
  <si>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</si>
  <si>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</si>
  <si>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</si>
  <si>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</si>
  <si>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</si>
  <si>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</si>
  <si>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</si>
  <si>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</si>
  <si>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</si>
  <si>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</si>
  <si>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</si>
  <si>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</si>
  <si>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</si>
  <si>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</si>
  <si>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</si>
  <si>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</si>
  <si>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</si>
  <si>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</si>
  <si>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</si>
  <si>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</si>
  <si>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</si>
  <si>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</si>
  <si>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</si>
  <si>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</si>
  <si>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</si>
  <si>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</si>
  <si>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</si>
  <si>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</si>
  <si>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</si>
  <si>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</si>
  <si>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</si>
  <si>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</si>
  <si>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</si>
  <si>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</si>
  <si>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</si>
  <si>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</si>
  <si>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</si>
  <si>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</si>
  <si>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</si>
  <si>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</si>
  <si>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</si>
  <si>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</si>
  <si>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</si>
  <si>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</si>
  <si>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</si>
  <si>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</si>
  <si>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</si>
  <si>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</si>
  <si>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</si>
  <si>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</si>
  <si>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</si>
  <si>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</si>
  <si>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</si>
  <si>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</si>
  <si>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</si>
  <si>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</si>
  <si>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</si>
  <si>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</si>
  <si>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</si>
  <si>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</si>
  <si>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</si>
  <si>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</si>
  <si>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</si>
  <si>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</si>
  <si>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</si>
  <si>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</si>
  <si>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</si>
  <si>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</si>
  <si>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</si>
  <si>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</si>
  <si>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</si>
  <si>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</si>
  <si>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</si>
  <si>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</si>
  <si>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</si>
  <si>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</si>
  <si>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</si>
  <si>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</si>
  <si>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</si>
  <si>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</si>
  <si>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</si>
  <si>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</si>
  <si>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</si>
  <si>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</si>
  <si>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</si>
  <si>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</si>
  <si>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</si>
  <si>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</si>
  <si>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</si>
  <si>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</si>
  <si>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</si>
  <si>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</si>
  <si>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</si>
  <si>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</si>
  <si>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</si>
  <si>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</si>
  <si>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</si>
  <si>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</si>
  <si>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</si>
  <si>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</si>
  <si>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</si>
  <si>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</si>
  <si>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</si>
  <si>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</si>
  <si>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</si>
  <si>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</si>
  <si>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</si>
  <si>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</si>
  <si>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</si>
  <si>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</si>
  <si>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</si>
  <si>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</si>
  <si>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</si>
  <si>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</si>
  <si>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</si>
  <si>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</si>
  <si>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</si>
  <si>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</si>
  <si>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</si>
  <si>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</si>
  <si>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</si>
  <si>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</si>
  <si>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</si>
  <si>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</si>
  <si>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</si>
  <si>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</si>
  <si>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</si>
  <si>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</si>
  <si>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</si>
  <si>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</si>
  <si>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</si>
  <si>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</si>
  <si>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</si>
  <si>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</si>
  <si>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</si>
  <si>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</si>
  <si>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</si>
  <si>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</si>
  <si>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</si>
  <si>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</si>
  <si>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</si>
  <si>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</si>
  <si>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</si>
  <si>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</si>
  <si>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</si>
  <si>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</si>
  <si>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</si>
  <si>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</si>
  <si>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</si>
  <si>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</si>
  <si>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</si>
  <si>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</si>
  <si>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</si>
  <si>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</si>
  <si>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</si>
  <si>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</si>
  <si>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</si>
  <si>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</si>
  <si>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</si>
  <si>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</si>
  <si>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</si>
  <si>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</si>
  <si>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</si>
  <si>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</si>
  <si>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</si>
  <si>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</si>
  <si>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</si>
  <si>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</si>
  <si>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</si>
  <si>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</si>
  <si>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</si>
  <si>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</si>
  <si>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</si>
  <si>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</si>
  <si>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</si>
  <si>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</si>
  <si>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</si>
  <si>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</si>
  <si>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</si>
  <si>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</si>
  <si>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</si>
  <si>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</si>
  <si>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</si>
  <si>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</si>
  <si>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</si>
  <si>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</si>
  <si>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</si>
  <si>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</si>
  <si>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</si>
  <si>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</si>
  <si>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</si>
  <si>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</si>
  <si>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</si>
  <si>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</si>
  <si>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</si>
  <si>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</si>
  <si>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</si>
  <si>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</si>
  <si>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</si>
  <si>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</si>
  <si>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</si>
  <si>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</si>
  <si>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</si>
  <si>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</si>
  <si>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</si>
  <si>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</si>
  <si>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</si>
  <si>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</si>
  <si>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</si>
  <si>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</si>
  <si>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</si>
  <si>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</si>
  <si>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</si>
  <si>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</si>
  <si>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</si>
  <si>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</si>
  <si>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</si>
  <si>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</si>
  <si>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</si>
  <si>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</si>
  <si>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</si>
  <si>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</si>
  <si>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</si>
  <si>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</si>
  <si>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</si>
  <si>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</si>
  <si>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</si>
  <si>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</si>
  <si>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</si>
  <si>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</si>
  <si>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</si>
  <si>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</si>
  <si>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</si>
  <si>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</si>
  <si>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</si>
  <si>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</si>
  <si>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</si>
  <si>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</si>
  <si>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</si>
  <si>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</si>
  <si>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</si>
  <si>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</si>
  <si>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</si>
  <si>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</si>
  <si>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</si>
  <si>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</si>
  <si>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</si>
  <si>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</si>
  <si>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</si>
  <si>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</si>
  <si>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</si>
  <si>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</si>
  <si>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</si>
  <si>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</si>
  <si>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</si>
  <si>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</si>
  <si>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</si>
  <si>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</si>
  <si>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</si>
  <si>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</si>
  <si>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</si>
  <si>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</si>
  <si>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</si>
  <si>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</si>
  <si>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</si>
  <si>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</si>
  <si>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</si>
  <si>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</si>
  <si>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</si>
  <si>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</si>
  <si>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</si>
  <si>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</si>
  <si>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</si>
  <si>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</si>
  <si>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</si>
  <si>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</si>
  <si>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</si>
  <si>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</si>
  <si>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</si>
  <si>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</si>
  <si>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</si>
  <si>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</si>
  <si>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</si>
  <si>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</si>
  <si>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</si>
  <si>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</si>
  <si>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</si>
  <si>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</si>
  <si>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</si>
  <si>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</si>
  <si>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</si>
  <si>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</si>
  <si>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</si>
  <si>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</si>
  <si>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</si>
  <si>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</si>
  <si>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</si>
  <si>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</si>
  <si>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</si>
  <si>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</si>
  <si>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</si>
  <si>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</si>
  <si>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</si>
  <si>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</si>
  <si>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</si>
  <si>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</si>
  <si>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</si>
  <si>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</si>
  <si>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</si>
  <si>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</si>
  <si>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</si>
  <si>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</si>
  <si>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</si>
  <si>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</si>
  <si>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</si>
  <si>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</si>
  <si>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</si>
  <si>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</si>
  <si>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</si>
  <si>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</si>
  <si>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</si>
  <si>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</si>
  <si>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</si>
  <si>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</si>
  <si>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</si>
  <si>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</si>
  <si>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</si>
  <si>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</si>
  <si>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</si>
  <si>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</si>
  <si>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</si>
  <si>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</si>
  <si>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</si>
  <si>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</si>
  <si>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</si>
  <si>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</si>
  <si>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</si>
  <si>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</si>
  <si>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</si>
  <si>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</si>
  <si>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</si>
  <si>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</si>
  <si>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</si>
  <si>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</si>
  <si>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</si>
  <si>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</si>
  <si>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</si>
  <si>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</si>
  <si>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</si>
  <si>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</si>
  <si>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</si>
  <si>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</si>
  <si>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</si>
  <si>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</si>
  <si>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</si>
  <si>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</si>
  <si>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</si>
  <si>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</si>
  <si>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</si>
  <si>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</si>
  <si>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</si>
  <si>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</si>
  <si>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</si>
  <si>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</si>
  <si>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</si>
  <si>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</si>
  <si>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</si>
  <si>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</si>
  <si>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</si>
  <si>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</si>
  <si>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</si>
  <si>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</si>
  <si>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</si>
  <si>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</si>
  <si>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</si>
  <si>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</si>
  <si>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</si>
  <si>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</si>
  <si>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</si>
  <si>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</si>
  <si>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</si>
  <si>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</si>
  <si>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</si>
  <si>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</si>
  <si>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</si>
  <si>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</si>
  <si>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</si>
  <si>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</si>
  <si>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</si>
  <si>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</si>
  <si>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</si>
  <si>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</si>
  <si>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</si>
  <si>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</si>
  <si>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</si>
  <si>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</si>
  <si>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</si>
  <si>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</si>
  <si>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</si>
  <si>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</si>
  <si>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</si>
  <si>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</si>
  <si>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</si>
  <si>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</si>
  <si>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</si>
  <si>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</si>
  <si>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</si>
  <si>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</si>
  <si>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</si>
  <si>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</si>
  <si>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</si>
  <si>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</si>
  <si>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</si>
  <si>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</si>
  <si>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</si>
  <si>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</si>
  <si>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</si>
  <si>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</si>
  <si>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</si>
  <si>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</si>
  <si>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</si>
  <si>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</si>
  <si>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</si>
  <si>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</si>
  <si>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</si>
  <si>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</si>
  <si>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</si>
  <si>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</si>
  <si>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</si>
  <si>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</si>
  <si>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</si>
  <si>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</si>
  <si>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</si>
  <si>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</si>
  <si>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</si>
  <si>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</si>
  <si>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</si>
  <si>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</si>
  <si>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</si>
  <si>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</si>
  <si>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</si>
  <si>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</si>
  <si>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</si>
  <si>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</si>
  <si>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</si>
  <si>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</si>
  <si>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</si>
  <si>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</si>
  <si>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</si>
  <si>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</si>
  <si>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</si>
  <si>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</si>
  <si>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</si>
  <si>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</si>
  <si>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</si>
  <si>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</si>
  <si>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</si>
  <si>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</si>
  <si>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</si>
  <si>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</si>
  <si>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</si>
  <si>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</si>
  <si>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</si>
  <si>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</si>
  <si>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</si>
  <si>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</si>
  <si>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</si>
  <si>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</si>
  <si>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</si>
  <si>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</si>
  <si>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</si>
  <si>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</si>
  <si>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</si>
  <si>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</si>
  <si>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</si>
  <si>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</si>
  <si>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</si>
  <si>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</si>
  <si>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</si>
  <si>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</si>
  <si>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</si>
  <si>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</si>
  <si>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</si>
  <si>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</si>
  <si>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</si>
  <si>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</si>
  <si>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</si>
  <si>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</si>
  <si>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</si>
  <si>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</si>
  <si>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</si>
  <si>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</si>
  <si>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</si>
  <si>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</si>
  <si>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</si>
  <si>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</si>
  <si>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</si>
  <si>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</si>
  <si>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</si>
  <si>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</si>
  <si>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</si>
  <si>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</si>
  <si>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</si>
  <si>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</si>
  <si>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</si>
  <si>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</si>
  <si>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</si>
  <si>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</si>
  <si>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</si>
  <si>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</si>
  <si>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</si>
  <si>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</si>
  <si>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</si>
  <si>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</si>
  <si>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</si>
  <si>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</si>
  <si>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</si>
  <si>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</si>
  <si>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</si>
  <si>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</si>
  <si>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</si>
  <si>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</si>
  <si>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</si>
  <si>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</si>
  <si>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</si>
  <si>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</si>
  <si>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</si>
  <si>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</si>
  <si>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</si>
  <si>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</si>
  <si>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</si>
  <si>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</si>
  <si>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</si>
  <si>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</si>
  <si>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</si>
  <si>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</si>
  <si>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</si>
  <si>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</si>
  <si>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</si>
  <si>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</si>
  <si>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</si>
  <si>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</si>
  <si>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</si>
  <si>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</si>
  <si>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</si>
  <si>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</si>
  <si>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</si>
  <si>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</si>
  <si>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</si>
  <si>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</si>
  <si>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</si>
  <si>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</si>
  <si>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</si>
  <si>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</si>
  <si>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</si>
  <si>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</si>
  <si>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</si>
  <si>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</si>
  <si>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</si>
  <si>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</si>
  <si>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</si>
  <si>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</si>
  <si>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</si>
  <si>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</si>
  <si>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</si>
  <si>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</si>
  <si>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</si>
  <si>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</si>
  <si>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</si>
  <si>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</si>
  <si>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</si>
  <si>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</si>
  <si>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</si>
  <si>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</si>
  <si>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</si>
  <si>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</si>
  <si>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</si>
  <si>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</si>
  <si>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</si>
  <si>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</si>
  <si>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</si>
  <si>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</si>
  <si>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</si>
  <si>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</si>
  <si>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</si>
  <si>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</si>
  <si>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</si>
  <si>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</si>
  <si>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</si>
  <si>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</si>
  <si>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</si>
  <si>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</si>
  <si>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</si>
  <si>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</si>
  <si>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</si>
  <si>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</si>
  <si>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</si>
  <si>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</si>
  <si>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</si>
  <si>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</si>
  <si>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</si>
  <si>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</si>
  <si>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</si>
  <si>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</si>
  <si>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</si>
  <si>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</si>
  <si>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</si>
  <si>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</si>
  <si>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</si>
  <si>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</si>
  <si>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</si>
  <si>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</si>
  <si>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</si>
  <si>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</si>
  <si>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</si>
  <si>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</si>
  <si>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</si>
  <si>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</si>
  <si>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</si>
  <si>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</si>
  <si>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</si>
  <si>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</si>
  <si>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</si>
  <si>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</si>
  <si>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</si>
  <si>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</si>
  <si>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</si>
  <si>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</si>
  <si>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</si>
  <si>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</si>
  <si>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</si>
  <si>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</si>
  <si>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</si>
  <si>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</si>
  <si>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</si>
  <si>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</si>
  <si>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</si>
  <si>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</si>
  <si>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</si>
  <si>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</si>
  <si>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</si>
  <si>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</si>
  <si>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</si>
  <si>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</si>
  <si>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</si>
  <si>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</si>
  <si>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</si>
  <si>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</si>
  <si>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</si>
  <si>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</si>
  <si>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</si>
  <si>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</si>
  <si>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</si>
  <si>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</si>
  <si>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</si>
  <si>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</si>
  <si>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</si>
  <si>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</si>
  <si>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</si>
  <si>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</si>
  <si>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</si>
  <si>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</si>
  <si>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</si>
  <si>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</si>
  <si>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</si>
  <si>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</si>
  <si>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</si>
  <si>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</si>
  <si>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</si>
  <si>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</si>
  <si>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</si>
  <si>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</si>
  <si>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</si>
  <si>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</si>
  <si>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</si>
  <si>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</si>
  <si>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</si>
  <si>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</si>
  <si>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</si>
  <si>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</si>
  <si>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</si>
  <si>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</si>
  <si>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</si>
  <si>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</si>
  <si>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</si>
  <si>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</si>
  <si>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</si>
  <si>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</si>
  <si>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</si>
  <si>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</si>
  <si>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</si>
  <si>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</si>
  <si>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</si>
  <si>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</si>
  <si>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</si>
  <si>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</si>
  <si>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</si>
  <si>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</si>
  <si>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</si>
  <si>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</si>
  <si>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</si>
  <si>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</si>
  <si>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</si>
  <si>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</si>
  <si>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</si>
  <si>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</si>
  <si>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</si>
  <si>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</si>
  <si>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</si>
  <si>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</si>
  <si>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</si>
  <si>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</si>
  <si>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</si>
  <si>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</si>
  <si>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</si>
  <si>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</si>
  <si>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</si>
  <si>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</si>
  <si>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</si>
  <si>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</si>
  <si>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</si>
  <si>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</si>
  <si>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</si>
  <si>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</si>
  <si>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</si>
  <si>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</si>
  <si>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</si>
  <si>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</si>
  <si>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</si>
  <si>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</si>
  <si>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</si>
  <si>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</si>
  <si>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</si>
  <si>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</si>
  <si>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</si>
  <si>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</si>
  <si>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</si>
  <si>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</si>
  <si>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</si>
  <si>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</si>
  <si>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</si>
  <si>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</si>
  <si>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</si>
  <si>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</si>
  <si>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</si>
  <si>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</si>
  <si>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</si>
  <si>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</si>
  <si>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</si>
  <si>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</si>
  <si>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</si>
  <si>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</si>
  <si>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</si>
  <si>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</si>
  <si>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</si>
  <si>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</si>
  <si>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</si>
  <si>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</si>
  <si>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</si>
  <si>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</si>
  <si>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</si>
  <si>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</si>
  <si>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</si>
  <si>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</si>
  <si>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</si>
  <si>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</si>
  <si>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</si>
  <si>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</si>
  <si>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</si>
  <si>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</si>
  <si>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</si>
  <si>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</si>
  <si>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</si>
  <si>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</si>
  <si>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</si>
  <si>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</si>
  <si>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</si>
  <si>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</si>
  <si>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</si>
  <si>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</si>
  <si>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</si>
  <si>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</si>
  <si>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</si>
  <si>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</si>
  <si>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</si>
  <si>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</si>
  <si>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</si>
  <si>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</si>
  <si>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</si>
  <si>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</si>
  <si>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</si>
  <si>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</si>
  <si>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</si>
  <si>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</si>
  <si>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</si>
  <si>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</si>
  <si>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</si>
  <si>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</si>
  <si>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</si>
  <si>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</si>
  <si>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</si>
  <si>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</si>
  <si>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</si>
  <si>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</si>
  <si>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</si>
  <si>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</si>
  <si>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</si>
  <si>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</si>
  <si>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</si>
  <si>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</si>
  <si>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</si>
  <si>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</si>
  <si>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</si>
  <si>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</si>
  <si>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</si>
  <si>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</si>
  <si>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</si>
  <si>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</si>
  <si>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</si>
  <si>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</si>
  <si>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</si>
  <si>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</si>
  <si>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</si>
  <si>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</si>
  <si>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</si>
  <si>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</si>
  <si>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</si>
  <si>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</si>
  <si>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</si>
  <si>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</si>
  <si>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</si>
  <si>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</si>
  <si>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</si>
  <si>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</si>
  <si>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</si>
  <si>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</si>
  <si>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</si>
  <si>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</si>
  <si>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</si>
  <si>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</si>
  <si>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</si>
  <si>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</si>
  <si>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</si>
  <si>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</si>
  <si>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</si>
  <si>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</si>
  <si>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</si>
  <si>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</si>
  <si>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</si>
  <si>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</si>
  <si>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</si>
  <si>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</si>
  <si>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</si>
  <si>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</si>
  <si>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</si>
  <si>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</si>
  <si>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</si>
  <si>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</si>
  <si>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</si>
  <si>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</si>
  <si>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</si>
  <si>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</si>
  <si>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</si>
  <si>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</si>
  <si>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</si>
  <si>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</si>
  <si>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</si>
  <si>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</si>
  <si>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</si>
  <si>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</si>
  <si>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</si>
  <si>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</si>
  <si>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</si>
  <si>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</si>
  <si>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</si>
  <si>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</si>
  <si>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</si>
  <si>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</si>
  <si>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</si>
  <si>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</si>
  <si>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</si>
  <si>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</si>
  <si>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</si>
  <si>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</si>
  <si>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</si>
  <si>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</si>
  <si>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</si>
  <si>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</si>
  <si>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</si>
  <si>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</si>
  <si>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</si>
  <si>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</si>
  <si>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</si>
  <si>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</si>
  <si>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</si>
  <si>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</si>
  <si>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</si>
  <si>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</si>
  <si>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</si>
  <si>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</si>
  <si>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</si>
  <si>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</si>
  <si>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</si>
  <si>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</si>
  <si>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</si>
  <si>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</si>
  <si>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</si>
  <si>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</si>
  <si>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</si>
  <si>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</si>
  <si>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</si>
  <si>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</si>
  <si>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</si>
  <si>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</si>
  <si>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</si>
  <si>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</si>
  <si>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</si>
  <si>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</si>
  <si>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</si>
  <si>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</si>
  <si>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</si>
  <si>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</si>
  <si>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</si>
  <si>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</si>
  <si>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</si>
  <si>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</si>
  <si>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</si>
  <si>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</si>
  <si>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</si>
  <si>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</si>
  <si>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</si>
  <si>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</si>
  <si>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</si>
  <si>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</si>
  <si>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</si>
  <si>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</si>
  <si>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</si>
  <si>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</si>
  <si>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</si>
  <si>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</si>
  <si>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</si>
  <si>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</si>
  <si>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</si>
  <si>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</si>
  <si>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</si>
  <si>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</si>
  <si>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</si>
  <si>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</si>
  <si>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</si>
  <si>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</si>
  <si>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</si>
  <si>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</si>
  <si>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</si>
  <si>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</si>
  <si>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</si>
  <si>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</si>
  <si>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</si>
  <si>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</si>
  <si>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</si>
  <si>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</si>
  <si>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</si>
  <si>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</si>
  <si>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</si>
  <si>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</si>
  <si>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</si>
  <si>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</si>
  <si>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</si>
  <si>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</si>
  <si>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</si>
  <si>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</si>
  <si>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</si>
  <si>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</si>
  <si>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</si>
  <si>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</si>
  <si>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</si>
  <si>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</si>
  <si>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</si>
  <si>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</si>
  <si>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</si>
  <si>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</si>
  <si>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</si>
  <si>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</si>
  <si>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</si>
  <si>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</si>
  <si>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</si>
  <si>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</si>
  <si>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</si>
  <si>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</si>
  <si>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</si>
  <si>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</si>
  <si>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</si>
  <si>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</si>
  <si>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</si>
  <si>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</si>
  <si>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</si>
  <si>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</si>
  <si>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</si>
  <si>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</si>
  <si>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</si>
  <si>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</si>
  <si>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</si>
  <si>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</si>
  <si>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</si>
  <si>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</si>
  <si>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</si>
  <si>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</si>
  <si>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</si>
  <si>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</si>
  <si>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</si>
  <si>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</si>
  <si>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</si>
  <si>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</si>
  <si>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</si>
  <si>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</si>
  <si>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</si>
  <si>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</si>
  <si>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</si>
  <si>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</si>
  <si>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</si>
  <si>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</si>
  <si>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</si>
  <si>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</si>
  <si>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</si>
  <si>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</si>
  <si>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</si>
  <si>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</si>
  <si>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</si>
  <si>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</si>
  <si>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</si>
  <si>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</si>
  <si>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</si>
  <si>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</si>
  <si>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</si>
  <si>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</si>
  <si>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</si>
  <si>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</si>
  <si>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</si>
  <si>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</si>
  <si>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</si>
  <si>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</si>
  <si>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</si>
  <si>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</si>
  <si>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</si>
  <si>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</si>
  <si>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</si>
  <si>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</si>
  <si>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</si>
  <si>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</si>
  <si>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</si>
  <si>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</si>
  <si>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</si>
  <si>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</si>
  <si>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</si>
  <si>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</si>
  <si>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</si>
  <si>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</si>
  <si>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</si>
  <si>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</si>
  <si>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</si>
  <si>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</si>
  <si>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</si>
  <si>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</si>
  <si>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</si>
  <si>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</si>
  <si>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</si>
  <si>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</si>
  <si>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</si>
  <si>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</si>
  <si>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</si>
  <si>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</si>
  <si>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</si>
  <si>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</si>
  <si>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</si>
  <si>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</si>
  <si>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</si>
  <si>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</si>
  <si>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</si>
  <si>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</si>
  <si>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</si>
  <si>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</si>
  <si>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</si>
  <si>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</si>
  <si>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</si>
  <si>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</si>
  <si>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</si>
  <si>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</si>
  <si>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</si>
  <si>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</si>
  <si>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</si>
  <si>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</si>
  <si>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</si>
  <si>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</si>
  <si>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</si>
  <si>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</si>
  <si>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</si>
  <si>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</si>
  <si>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</si>
  <si>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</si>
  <si>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</si>
  <si>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</si>
  <si>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</si>
  <si>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</si>
  <si>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</si>
  <si>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</si>
  <si>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</si>
  <si>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</si>
  <si>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</si>
  <si>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</si>
  <si>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</si>
  <si>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</si>
  <si>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</si>
  <si>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</si>
  <si>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</si>
  <si>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</si>
  <si>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</si>
  <si>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</si>
  <si>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</si>
  <si>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</si>
  <si>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</si>
  <si>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</si>
  <si>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</si>
  <si>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</si>
  <si>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</si>
  <si>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</si>
  <si>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</si>
  <si>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</si>
  <si>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</si>
  <si>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</si>
  <si>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</si>
  <si>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</si>
  <si>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</si>
  <si>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</si>
  <si>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</si>
  <si>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</si>
  <si>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</si>
  <si>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</si>
  <si>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</si>
  <si>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</si>
  <si>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</si>
  <si>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</si>
  <si>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</si>
  <si>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</si>
  <si>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</si>
  <si>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</si>
  <si>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</si>
  <si>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</si>
  <si>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</si>
  <si>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</si>
  <si>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</si>
  <si>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</si>
  <si>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</si>
  <si>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</si>
  <si>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</si>
  <si>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</si>
  <si>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</si>
  <si>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</si>
  <si>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</si>
  <si>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</si>
  <si>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</si>
  <si>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</si>
  <si>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</si>
  <si>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</si>
  <si>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</si>
  <si>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</si>
  <si>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</si>
  <si>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</si>
  <si>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</si>
  <si>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</si>
  <si>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</si>
  <si>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</si>
  <si>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</si>
  <si>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</si>
  <si>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</si>
  <si>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</si>
  <si>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</si>
  <si>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</si>
  <si>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</si>
  <si>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</si>
  <si>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</si>
  <si>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</si>
  <si>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</si>
  <si>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</si>
  <si>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</si>
  <si>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</si>
  <si>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</si>
  <si>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</si>
  <si>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</si>
  <si>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</si>
  <si>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</si>
  <si>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</si>
  <si>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</si>
  <si>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</si>
  <si>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</si>
  <si>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</si>
  <si>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</si>
  <si>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</si>
  <si>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</si>
  <si>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</si>
  <si>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</si>
  <si>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</si>
  <si>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</si>
  <si>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</si>
  <si>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</si>
  <si>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</si>
  <si>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</si>
  <si>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</si>
  <si>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</si>
  <si>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</si>
  <si>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</si>
  <si>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</si>
  <si>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</si>
  <si>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</si>
  <si>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</si>
  <si>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</si>
  <si>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</si>
  <si>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</si>
  <si>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</si>
  <si>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</si>
  <si>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</si>
  <si>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</si>
  <si>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</si>
  <si>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</si>
  <si>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</si>
  <si>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</si>
  <si>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</si>
  <si>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</si>
  <si>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</si>
  <si>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</si>
  <si>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</si>
  <si>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</si>
  <si>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</si>
  <si>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</si>
  <si>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</si>
  <si>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</si>
  <si>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</si>
  <si>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</si>
  <si>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</si>
  <si>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</si>
  <si>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</si>
  <si>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</si>
  <si>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</si>
  <si>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</si>
  <si>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</si>
  <si>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</si>
  <si>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</si>
  <si>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</si>
  <si>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</si>
  <si>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</si>
  <si>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</si>
  <si>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</si>
  <si>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</si>
  <si>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</si>
  <si>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</si>
  <si>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</si>
  <si>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</si>
  <si>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</si>
  <si>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</si>
  <si>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</si>
  <si>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</si>
  <si>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</si>
  <si>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</si>
  <si>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</si>
  <si>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</si>
  <si>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</si>
  <si>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</si>
  <si>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</si>
  <si>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</si>
  <si>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</si>
  <si>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</si>
  <si>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</si>
  <si>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</si>
  <si>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</si>
  <si>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</si>
  <si>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</si>
  <si>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</si>
  <si>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</si>
  <si>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</si>
  <si>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</si>
  <si>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</si>
  <si>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</si>
  <si>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</si>
  <si>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</si>
  <si>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</si>
  <si>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</si>
  <si>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</si>
  <si>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</si>
  <si>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</si>
  <si>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</si>
  <si>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</si>
  <si>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</si>
  <si>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</si>
  <si>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</si>
  <si>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</si>
  <si>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</si>
  <si>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</si>
  <si>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</si>
  <si>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</si>
  <si>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</si>
  <si>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</si>
  <si>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</si>
  <si>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</si>
  <si>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</si>
  <si>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</si>
  <si>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</si>
  <si>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</si>
  <si>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</si>
  <si>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</si>
  <si>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</si>
  <si>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</si>
  <si>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</si>
  <si>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</si>
  <si>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</si>
  <si>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</si>
  <si>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</si>
  <si>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</si>
  <si>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</si>
  <si>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</si>
  <si>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</si>
  <si>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</si>
  <si>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</si>
  <si>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</si>
  <si>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</si>
  <si>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</si>
  <si>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</si>
  <si>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</si>
  <si>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</si>
  <si>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</si>
  <si>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</si>
  <si>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</si>
  <si>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</si>
  <si>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</si>
  <si>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</si>
  <si>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</si>
  <si>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</si>
  <si>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</si>
  <si>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</si>
  <si>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</si>
  <si>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</si>
  <si>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</si>
  <si>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</si>
  <si>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</si>
  <si>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</si>
  <si>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</si>
  <si>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</si>
  <si>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</si>
  <si>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</si>
  <si>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</si>
  <si>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</si>
  <si>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</si>
  <si>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</si>
  <si>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</si>
  <si>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</si>
  <si>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</si>
  <si>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</si>
  <si>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</si>
  <si>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</si>
  <si>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</si>
  <si>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</si>
  <si>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</si>
  <si>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</si>
  <si>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</si>
  <si>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</si>
  <si>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</si>
  <si>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</si>
  <si>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</si>
  <si>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</si>
  <si>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</si>
  <si>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</si>
  <si>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</si>
  <si>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</si>
  <si>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</si>
  <si>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</si>
  <si>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</si>
  <si>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</si>
  <si>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</si>
  <si>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</si>
  <si>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</si>
  <si>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</si>
  <si>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</si>
  <si>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</si>
  <si>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</si>
  <si>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</si>
  <si>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</si>
  <si>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</si>
  <si>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</si>
  <si>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</si>
  <si>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</si>
  <si>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</si>
  <si>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</si>
  <si>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</si>
  <si>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</si>
  <si>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</si>
  <si>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</si>
  <si>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</si>
  <si>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</si>
  <si>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</si>
  <si>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</si>
  <si>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</si>
  <si>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</si>
  <si>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</si>
  <si>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</si>
  <si>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</si>
  <si>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</si>
  <si>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</si>
  <si>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</si>
  <si>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</si>
  <si>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</si>
  <si>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</si>
  <si>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</si>
  <si>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</si>
  <si>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</si>
  <si>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</si>
  <si>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</si>
  <si>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</si>
  <si>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</si>
  <si>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</si>
  <si>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</si>
  <si>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</si>
  <si>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</si>
  <si>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</si>
  <si>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</si>
  <si>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</si>
  <si>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</si>
  <si>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</si>
  <si>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</si>
  <si>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</si>
  <si>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</si>
  <si>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</si>
  <si>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</si>
  <si>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</si>
  <si>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</si>
  <si>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</si>
  <si>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</si>
  <si>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</si>
  <si>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</si>
  <si>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</si>
  <si>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</si>
  <si>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</si>
  <si>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</si>
  <si>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</si>
  <si>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</si>
  <si>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</si>
  <si>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</si>
  <si>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</si>
  <si>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</si>
  <si>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</si>
  <si>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</si>
  <si>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</si>
  <si>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</si>
  <si>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</si>
  <si>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</si>
  <si>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</si>
  <si>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</si>
  <si>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</si>
  <si>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</si>
  <si>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</si>
  <si>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</si>
  <si>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</si>
  <si>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</si>
  <si>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</si>
  <si>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</si>
  <si>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</si>
  <si>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</si>
  <si>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</si>
  <si>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</si>
  <si>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</si>
  <si>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</si>
  <si>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</si>
  <si>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</si>
  <si>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</si>
  <si>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</si>
  <si>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</si>
  <si>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</si>
  <si>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</si>
  <si>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</si>
  <si>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</si>
  <si>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</si>
  <si>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</si>
  <si>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</si>
  <si>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</si>
  <si>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</si>
  <si>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</si>
  <si>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</si>
  <si>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</si>
  <si>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</si>
  <si>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</si>
  <si>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</si>
  <si>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</si>
  <si>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</si>
  <si>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</si>
  <si>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</si>
  <si>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</si>
  <si>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</si>
  <si>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</si>
  <si>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</si>
  <si>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</si>
  <si>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</si>
  <si>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</si>
  <si>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</si>
  <si>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</si>
  <si>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</si>
  <si>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</si>
  <si>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</si>
  <si>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</si>
  <si>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</si>
  <si>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</si>
  <si>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</si>
  <si>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</si>
  <si>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</si>
  <si>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</si>
  <si>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</si>
  <si>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</si>
  <si>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</si>
  <si>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</si>
  <si>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</si>
  <si>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</si>
  <si>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</si>
  <si>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</si>
  <si>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</si>
  <si>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</si>
  <si>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</si>
  <si>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</si>
  <si>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</si>
  <si>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</si>
  <si>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</si>
  <si>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</si>
  <si>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</si>
  <si>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</si>
  <si>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</si>
  <si>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</si>
  <si>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</si>
  <si>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</si>
  <si>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</si>
  <si>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</si>
  <si>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</si>
  <si>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</si>
  <si>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</si>
  <si>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</si>
  <si>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</si>
  <si>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</si>
  <si>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</si>
  <si>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</si>
  <si>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</si>
  <si>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</si>
  <si>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</si>
  <si>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</si>
  <si>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</si>
  <si>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</si>
  <si>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</si>
  <si>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</si>
  <si>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</si>
  <si>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</si>
  <si>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</si>
  <si>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</si>
  <si>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</si>
  <si>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</si>
  <si>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</si>
  <si>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</si>
  <si>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</si>
  <si>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</si>
  <si>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</si>
  <si>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</si>
  <si>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</si>
  <si>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</si>
  <si>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</si>
  <si>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</si>
  <si>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</si>
  <si>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</si>
  <si>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</si>
  <si>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</si>
  <si>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</si>
  <si>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</si>
  <si>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</si>
  <si>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</si>
  <si>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</si>
  <si>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</si>
  <si>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</si>
  <si>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</si>
  <si>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</si>
  <si>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</si>
  <si>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</si>
  <si>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</si>
  <si>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</si>
  <si>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</si>
  <si>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</si>
  <si>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</si>
  <si>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</si>
  <si>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</si>
  <si>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</si>
  <si>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</si>
  <si>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</si>
  <si>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</si>
  <si>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</si>
  <si>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</si>
  <si>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</si>
  <si>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</si>
  <si>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</si>
  <si>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</si>
  <si>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</si>
  <si>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</si>
  <si>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</si>
  <si>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</si>
  <si>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</si>
  <si>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</si>
  <si>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</si>
  <si>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</si>
  <si>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</si>
  <si>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</si>
  <si>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</si>
  <si>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</si>
  <si>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</si>
  <si>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</si>
  <si>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</si>
  <si>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</si>
  <si>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</si>
  <si>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</si>
  <si>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</si>
  <si>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</si>
  <si>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</si>
  <si>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</si>
  <si>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</si>
  <si>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</si>
  <si>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</si>
  <si>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</si>
  <si>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</si>
  <si>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</si>
  <si>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</si>
  <si>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</si>
  <si>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</si>
  <si>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</si>
  <si>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</si>
  <si>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</si>
  <si>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</si>
  <si>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</si>
  <si>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</si>
  <si>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</si>
  <si>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</si>
  <si>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</si>
  <si>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</si>
  <si>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</si>
  <si>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</si>
  <si>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</si>
  <si>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</si>
  <si>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</si>
  <si>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</si>
  <si>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</si>
  <si>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</si>
  <si>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</si>
  <si>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</si>
  <si>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</si>
  <si>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</si>
  <si>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</si>
  <si>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</si>
  <si>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</si>
  <si>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</si>
  <si>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</si>
  <si>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</si>
  <si>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</si>
  <si>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</si>
  <si>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</si>
  <si>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</si>
  <si>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</si>
  <si>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</si>
  <si>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</si>
  <si>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</si>
  <si>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</si>
  <si>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</si>
  <si>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</si>
  <si>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</si>
  <si>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</si>
  <si>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</si>
  <si>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</si>
  <si>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</si>
  <si>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</si>
  <si>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</si>
  <si>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</si>
  <si>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</si>
  <si>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</si>
  <si>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</si>
  <si>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</si>
  <si>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</si>
  <si>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</si>
  <si>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</si>
  <si>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</si>
  <si>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</si>
  <si>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</si>
  <si>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</si>
  <si>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</si>
  <si>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</si>
  <si>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</si>
  <si>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</si>
  <si>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</si>
  <si>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</si>
  <si>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</si>
  <si>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</si>
  <si>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</si>
  <si>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</si>
  <si>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</si>
  <si>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</si>
  <si>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</si>
  <si>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</si>
  <si>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</si>
  <si>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</si>
  <si>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</si>
  <si>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</si>
  <si>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</si>
  <si>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</si>
  <si>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</si>
  <si>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</si>
  <si>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</si>
  <si>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</si>
  <si>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</si>
  <si>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</si>
  <si>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</si>
  <si>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</si>
  <si>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</si>
  <si>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</si>
  <si>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</si>
  <si>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</si>
  <si>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</si>
  <si>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</si>
  <si>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</si>
  <si>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</si>
  <si>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</si>
  <si>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</si>
  <si>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</si>
  <si>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</si>
  <si>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</si>
  <si>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</si>
  <si>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</si>
  <si>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</si>
  <si>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</si>
  <si>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</si>
  <si>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</si>
  <si>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</si>
  <si>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</si>
  <si>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</si>
  <si>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</si>
  <si>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</si>
  <si>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</si>
  <si>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</si>
  <si>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</si>
  <si>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</si>
  <si>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</si>
  <si>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</si>
  <si>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</si>
  <si>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</si>
  <si>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</si>
  <si>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</si>
  <si>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</si>
  <si>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</si>
  <si>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</si>
  <si>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</si>
  <si>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</si>
  <si>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</si>
  <si>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</si>
  <si>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</si>
  <si>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</si>
  <si>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</si>
  <si>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</si>
  <si>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</si>
  <si>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</si>
  <si>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</si>
  <si>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</si>
  <si>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</si>
  <si>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</si>
  <si>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</si>
  <si>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</si>
  <si>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</si>
  <si>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</si>
  <si>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</si>
  <si>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</si>
  <si>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</si>
  <si>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</si>
  <si>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</si>
  <si>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</si>
  <si>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</si>
  <si>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</si>
  <si>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</si>
  <si>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</si>
  <si>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</si>
  <si>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</si>
  <si>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</si>
  <si>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</si>
  <si>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</si>
  <si>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</si>
  <si>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</si>
  <si>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</si>
  <si>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</si>
  <si>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</si>
  <si>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</si>
  <si>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</si>
  <si>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</si>
  <si>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</si>
  <si>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</si>
  <si>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</si>
  <si>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</si>
  <si>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</si>
  <si>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</si>
  <si>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</si>
  <si>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</si>
  <si>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</si>
  <si>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</si>
  <si>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</si>
  <si>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</si>
  <si>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</si>
  <si>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</si>
  <si>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</si>
  <si>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</si>
  <si>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</si>
  <si>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</si>
  <si>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</si>
  <si>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</si>
  <si>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</si>
  <si>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</si>
  <si>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</si>
  <si>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</si>
  <si>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</si>
  <si>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</si>
  <si>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</si>
  <si>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</si>
  <si>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</si>
  <si>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</si>
  <si>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</si>
  <si>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</si>
  <si>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</si>
  <si>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</si>
  <si>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</si>
  <si>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</si>
  <si>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</si>
  <si>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</si>
  <si>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</si>
  <si>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</si>
  <si>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</si>
  <si>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</si>
  <si>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</si>
  <si>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</si>
  <si>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</si>
  <si>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</si>
  <si>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</si>
  <si>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</si>
  <si>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</si>
  <si>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</si>
  <si>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</si>
  <si>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</si>
  <si>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</si>
  <si>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</si>
  <si>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</si>
  <si>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</si>
  <si>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</si>
  <si>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</si>
  <si>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</si>
  <si>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</si>
  <si>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</si>
  <si>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</si>
  <si>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</si>
  <si>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</si>
  <si>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</si>
  <si>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</si>
  <si>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</si>
  <si>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</si>
  <si>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</si>
  <si>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</si>
  <si>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</si>
  <si>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</si>
  <si>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</si>
  <si>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</si>
  <si>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</si>
  <si>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</si>
  <si>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</si>
  <si>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</si>
  <si>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</si>
  <si>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</si>
  <si>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</si>
  <si>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</si>
  <si>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</si>
  <si>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</si>
  <si>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</si>
  <si>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</si>
  <si>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</si>
  <si>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</si>
  <si>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</si>
  <si>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</si>
  <si>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</si>
  <si>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</si>
  <si>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</si>
  <si>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</si>
  <si>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</si>
  <si>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</si>
  <si>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</si>
  <si>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</si>
  <si>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</si>
  <si>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</si>
  <si>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</si>
  <si>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</si>
  <si>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</si>
  <si>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</si>
  <si>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</si>
  <si>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</si>
  <si>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</si>
  <si>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</si>
  <si>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</si>
  <si>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</si>
  <si>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</si>
  <si>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</si>
  <si>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</si>
  <si>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</si>
  <si>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</si>
  <si>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</si>
  <si>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</si>
  <si>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</si>
  <si>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</si>
  <si>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</si>
  <si>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</si>
  <si>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</si>
  <si>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</si>
  <si>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</si>
  <si>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</si>
  <si>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</si>
  <si>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</si>
  <si>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</si>
  <si>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</si>
  <si>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</si>
  <si>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</si>
  <si>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</si>
  <si>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</si>
  <si>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</si>
  <si>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</si>
  <si>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</si>
  <si>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</si>
  <si>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</si>
  <si>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</si>
  <si>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</si>
  <si>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</si>
  <si>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</si>
  <si>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</si>
  <si>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</si>
  <si>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</si>
  <si>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</si>
  <si>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</si>
  <si>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</si>
  <si>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</si>
  <si>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</si>
  <si>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</si>
  <si>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</si>
  <si>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</si>
  <si>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</si>
  <si>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</si>
  <si>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</si>
  <si>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</si>
  <si>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</si>
  <si>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</si>
  <si>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</si>
  <si>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</si>
  <si>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</si>
  <si>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</si>
  <si>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</si>
  <si>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</si>
  <si>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</si>
  <si>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</si>
  <si>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</si>
  <si>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</si>
  <si>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</si>
  <si>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</si>
  <si>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</si>
  <si>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</si>
  <si>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</si>
  <si>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</si>
  <si>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</si>
  <si>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</si>
  <si>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</si>
  <si>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</si>
  <si>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</si>
  <si>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</si>
  <si>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</si>
  <si>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</si>
  <si>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</si>
  <si>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</si>
  <si>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</si>
  <si>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</si>
  <si>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</si>
  <si>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</si>
  <si>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</si>
  <si>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</si>
  <si>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</si>
  <si>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</si>
  <si>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</si>
  <si>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</si>
  <si>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</si>
  <si>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</si>
  <si>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</si>
  <si>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</si>
  <si>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</si>
  <si>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</si>
  <si>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</si>
  <si>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</si>
  <si>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</si>
  <si>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</si>
  <si>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</si>
  <si>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</si>
  <si>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</si>
  <si>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</si>
  <si>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</si>
  <si>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</si>
  <si>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</si>
  <si>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</si>
  <si>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</si>
  <si>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</si>
  <si>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</si>
  <si>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</si>
  <si>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</si>
  <si>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</si>
  <si>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</si>
  <si>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</si>
  <si>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</si>
  <si>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</si>
  <si>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</si>
  <si>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</si>
  <si>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</si>
  <si>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</si>
  <si>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</si>
  <si>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</si>
  <si>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</si>
  <si>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</si>
  <si>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</si>
  <si>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</si>
  <si>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</si>
  <si>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</si>
  <si>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</si>
  <si>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</si>
  <si>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</si>
  <si>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</si>
  <si>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</si>
  <si>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</si>
  <si>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</si>
  <si>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</si>
  <si>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</si>
  <si>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</si>
  <si>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</si>
  <si>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</si>
  <si>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</si>
  <si>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</si>
  <si>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</si>
  <si>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</si>
  <si>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</si>
  <si>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</si>
  <si>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</si>
  <si>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</si>
  <si>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</si>
  <si>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</si>
  <si>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</si>
  <si>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</si>
  <si>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</si>
  <si>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</si>
  <si>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</si>
  <si>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</si>
  <si>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</si>
  <si>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</si>
  <si>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</si>
  <si>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</si>
  <si>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</si>
  <si>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</si>
  <si>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</si>
  <si>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</si>
  <si>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</si>
  <si>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</si>
  <si>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</si>
  <si>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</si>
  <si>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</si>
  <si>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</si>
  <si>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</si>
  <si>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</si>
  <si>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</si>
  <si>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</si>
  <si>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</si>
  <si>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</si>
  <si>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</si>
  <si>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</si>
  <si>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</si>
  <si>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</si>
  <si>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</si>
  <si>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</si>
  <si>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</si>
  <si>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</si>
  <si>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</si>
  <si>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</si>
  <si>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</si>
  <si>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</si>
  <si>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</si>
  <si>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</si>
  <si>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</si>
  <si>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</si>
  <si>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</si>
  <si>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</si>
  <si>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</si>
  <si>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</si>
  <si>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</si>
  <si>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</si>
  <si>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</si>
  <si>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</si>
  <si>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</si>
  <si>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</si>
  <si>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</si>
  <si>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</si>
  <si>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</si>
  <si>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</si>
  <si>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</si>
  <si>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</si>
  <si>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</si>
  <si>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</si>
  <si>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</si>
  <si>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</si>
  <si>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</si>
  <si>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</si>
  <si>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</si>
  <si>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</si>
  <si>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</si>
  <si>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</si>
  <si>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</si>
  <si>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</si>
  <si>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</si>
  <si>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</si>
  <si>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</si>
  <si>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</si>
  <si>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</si>
  <si>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</si>
  <si>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</si>
  <si>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</si>
  <si>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</si>
  <si>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</si>
  <si>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</si>
  <si>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</si>
  <si>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</si>
  <si>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</si>
  <si>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</si>
  <si>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</si>
  <si>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</si>
  <si>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</si>
  <si>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</si>
  <si>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</si>
  <si>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</si>
  <si>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</si>
  <si>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</si>
  <si>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</si>
  <si>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</si>
  <si>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</si>
  <si>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</si>
  <si>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</si>
  <si>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</si>
  <si>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</si>
  <si>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</si>
  <si>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</si>
  <si>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</si>
  <si>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</si>
  <si>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</si>
  <si>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</si>
  <si>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</si>
  <si>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</si>
  <si>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</si>
  <si>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</si>
  <si>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</si>
  <si>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</si>
  <si>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</si>
  <si>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</si>
  <si>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</si>
  <si>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</si>
  <si>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</si>
  <si>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</si>
  <si>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</si>
  <si>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</si>
  <si>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</si>
  <si>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</si>
  <si>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</si>
  <si>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</si>
  <si>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</si>
  <si>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</si>
  <si>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</si>
  <si>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</si>
  <si>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</si>
  <si>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</si>
  <si>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</si>
  <si>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</si>
  <si>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</si>
  <si>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</si>
  <si>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</si>
  <si>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</si>
  <si>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</si>
  <si>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</si>
  <si>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</si>
  <si>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</si>
  <si>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</si>
  <si>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</si>
  <si>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</si>
  <si>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</si>
  <si>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</si>
  <si>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</si>
  <si>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</si>
  <si>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</si>
  <si>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</si>
  <si>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</si>
  <si>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</si>
  <si>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</si>
  <si>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</si>
  <si>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</si>
  <si>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</si>
  <si>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</si>
  <si>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</si>
  <si>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</si>
  <si>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</si>
  <si>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</si>
  <si>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</si>
  <si>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</si>
  <si>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</si>
  <si>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</si>
  <si>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</si>
  <si>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</si>
  <si>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</si>
  <si>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</si>
  <si>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</si>
  <si>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</si>
  <si>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</si>
  <si>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</si>
  <si>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</si>
  <si>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</si>
  <si>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</si>
  <si>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</si>
  <si>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</si>
  <si>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</si>
  <si>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</si>
  <si>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</si>
  <si>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</si>
  <si>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</si>
  <si>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</si>
  <si>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</si>
  <si>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</si>
  <si>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</si>
  <si>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</si>
  <si>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</si>
  <si>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</si>
  <si>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</si>
  <si>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</si>
  <si>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</si>
  <si>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</si>
  <si>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</si>
  <si>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</si>
  <si>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</si>
  <si>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</si>
  <si>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</si>
  <si>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</si>
  <si>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</si>
  <si>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</si>
  <si>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</si>
  <si>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</si>
  <si>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</si>
  <si>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</si>
  <si>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</si>
  <si>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</si>
  <si>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</si>
  <si>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</si>
  <si>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</si>
  <si>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</si>
  <si>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</si>
  <si>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</si>
  <si>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</si>
  <si>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</si>
  <si>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</si>
  <si>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</si>
  <si>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</si>
  <si>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</si>
  <si>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</si>
  <si>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</si>
  <si>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</si>
  <si>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</si>
  <si>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</si>
  <si>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</si>
  <si>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</si>
  <si>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</si>
  <si>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</si>
  <si>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</si>
  <si>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</si>
  <si>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</si>
  <si>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</si>
  <si>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</si>
  <si>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</si>
  <si>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</si>
  <si>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</si>
  <si>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</si>
  <si>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</si>
  <si>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</si>
  <si>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</si>
  <si>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</si>
  <si>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</si>
  <si>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</si>
  <si>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</si>
  <si>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</si>
  <si>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</si>
  <si>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</si>
  <si>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</si>
  <si>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</si>
  <si>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</si>
  <si>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</si>
  <si>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</si>
  <si>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</si>
  <si>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</si>
  <si>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</si>
  <si>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</si>
  <si>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</si>
  <si>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</si>
  <si>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</si>
  <si>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</si>
  <si>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</si>
  <si>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</si>
  <si>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</si>
  <si>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</si>
  <si>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</si>
  <si>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</si>
  <si>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</si>
  <si>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</si>
  <si>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</si>
  <si>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</si>
  <si>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</si>
  <si>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</si>
  <si>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</si>
  <si>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</si>
  <si>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</si>
  <si>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</si>
  <si>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</si>
  <si>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</si>
  <si>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</si>
  <si>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</si>
  <si>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</si>
  <si>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</si>
  <si>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</si>
  <si>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</si>
  <si>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</si>
  <si>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</si>
  <si>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</si>
  <si>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</si>
  <si>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</si>
  <si>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</si>
  <si>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</si>
  <si>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</si>
  <si>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</si>
  <si>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</si>
  <si>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</si>
  <si>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</si>
  <si>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</si>
  <si>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</si>
  <si>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</si>
  <si>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</si>
  <si>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</si>
  <si>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</si>
  <si>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</si>
  <si>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</si>
  <si>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</si>
  <si>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</si>
  <si>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</si>
  <si>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</si>
  <si>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</si>
  <si>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</si>
  <si>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</si>
  <si>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</si>
  <si>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</si>
  <si>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</si>
  <si>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</si>
  <si>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</si>
  <si>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</si>
  <si>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</si>
  <si>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</si>
  <si>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</si>
  <si>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</si>
  <si>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</si>
  <si>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</si>
  <si>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</si>
  <si>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</si>
  <si>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</si>
  <si>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</si>
  <si>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</si>
  <si>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</si>
  <si>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</si>
  <si>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</si>
  <si>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</si>
  <si>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</si>
  <si>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</si>
  <si>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</si>
  <si>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</si>
  <si>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</si>
  <si>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</si>
  <si>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</si>
  <si>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</si>
  <si>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</si>
  <si>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</si>
  <si>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</si>
  <si>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</si>
  <si>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</si>
  <si>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</si>
  <si>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</si>
  <si>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</si>
  <si>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</si>
  <si>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</si>
  <si>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</si>
  <si>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</si>
  <si>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</si>
  <si>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</si>
  <si>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</si>
  <si>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</si>
  <si>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</si>
  <si>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</si>
  <si>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</si>
  <si>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</si>
  <si>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</si>
  <si>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</si>
  <si>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</si>
  <si>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</si>
  <si>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</si>
  <si>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</si>
  <si>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</si>
  <si>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</si>
  <si>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</si>
  <si>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</si>
  <si>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</si>
  <si>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</si>
  <si>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</si>
  <si>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</si>
  <si>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</si>
  <si>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</si>
  <si>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</si>
  <si>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</si>
  <si>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</si>
  <si>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</si>
  <si>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</si>
  <si>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</si>
  <si>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</si>
  <si>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</si>
  <si>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</si>
  <si>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</si>
  <si>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</si>
  <si>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</si>
  <si>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</si>
  <si>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</si>
  <si>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</si>
  <si>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</si>
  <si>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</si>
  <si>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</si>
  <si>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</si>
  <si>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</si>
  <si>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</si>
  <si>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</si>
  <si>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</si>
  <si>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</si>
  <si>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</si>
  <si>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</si>
  <si>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</si>
  <si>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</si>
  <si>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</si>
  <si>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</si>
  <si>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</si>
  <si>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</si>
  <si>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</si>
  <si>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</si>
  <si>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</si>
  <si>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</si>
  <si>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</si>
  <si>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</si>
  <si>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</si>
  <si>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</si>
  <si>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</si>
  <si>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</si>
  <si>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</si>
  <si>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</si>
  <si>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</si>
  <si>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</si>
  <si>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</si>
  <si>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</si>
  <si>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</si>
  <si>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</si>
  <si>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</si>
  <si>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</si>
  <si>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</si>
  <si>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</si>
  <si>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</si>
  <si>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</si>
  <si>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</si>
  <si>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</si>
  <si>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</si>
  <si>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</si>
  <si>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</si>
  <si>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</si>
  <si>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</si>
  <si>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</si>
  <si>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</si>
  <si>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</si>
  <si>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</si>
  <si>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</si>
  <si>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</si>
  <si>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</si>
  <si>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</si>
  <si>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</si>
  <si>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</si>
  <si>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</si>
  <si>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</si>
  <si>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</si>
  <si>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</si>
  <si>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</si>
  <si>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</si>
  <si>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</si>
  <si>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</si>
  <si>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</si>
  <si>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</si>
  <si>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</si>
  <si>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</si>
  <si>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</si>
  <si>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</si>
  <si>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</si>
  <si>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</si>
  <si>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</si>
  <si>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</si>
  <si>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</si>
  <si>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</si>
  <si>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</si>
  <si>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</si>
  <si>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</si>
  <si>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</si>
  <si>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</si>
  <si>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</si>
  <si>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</si>
  <si>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</si>
  <si>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</si>
  <si>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</si>
  <si>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</si>
  <si>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</si>
  <si>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</si>
  <si>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</si>
  <si>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</si>
  <si>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</si>
  <si>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</si>
  <si>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</si>
  <si>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</si>
  <si>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</si>
  <si>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</si>
  <si>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</si>
  <si>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</si>
  <si>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</si>
  <si>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</si>
  <si>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</si>
  <si>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</si>
  <si>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</si>
  <si>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</si>
  <si>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</si>
  <si>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</si>
  <si>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</si>
  <si>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</si>
  <si>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</si>
  <si>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</si>
  <si>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</si>
  <si>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</si>
  <si>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</si>
  <si>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</si>
  <si>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</si>
  <si>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</si>
  <si>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</si>
  <si>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</si>
  <si>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</si>
  <si>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</si>
  <si>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</si>
  <si>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</si>
  <si>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</si>
  <si>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</si>
  <si>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</si>
  <si>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</si>
  <si>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</si>
  <si>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</si>
  <si>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</si>
  <si>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</si>
  <si>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</si>
  <si>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</si>
  <si>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</si>
  <si>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</si>
  <si>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</si>
  <si>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</si>
  <si>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</si>
  <si>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</si>
  <si>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</si>
  <si>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</si>
  <si>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</si>
  <si>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</si>
  <si>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</si>
  <si>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</si>
  <si>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</si>
  <si>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</si>
  <si>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</si>
  <si>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</si>
  <si>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</si>
  <si>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</si>
  <si>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</si>
  <si>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</si>
  <si>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</si>
  <si>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</si>
  <si>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</si>
  <si>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</si>
  <si>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</si>
  <si>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</si>
  <si>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</si>
  <si>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</si>
  <si>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</si>
  <si>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</si>
  <si>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</si>
  <si>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</si>
  <si>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</si>
  <si>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</si>
  <si>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</si>
  <si>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</si>
  <si>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</si>
  <si>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</si>
  <si>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</si>
  <si>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</si>
  <si>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</si>
  <si>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</si>
  <si>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</si>
  <si>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</si>
  <si>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</si>
  <si>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</si>
  <si>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</si>
  <si>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</si>
  <si>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</si>
  <si>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</si>
  <si>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</si>
  <si>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</si>
  <si>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</si>
  <si>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</si>
  <si>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</si>
  <si>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</si>
  <si>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</si>
  <si>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</si>
  <si>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</si>
  <si>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</si>
  <si>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</si>
  <si>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</si>
  <si>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</si>
  <si>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</si>
  <si>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</si>
  <si>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</si>
  <si>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</si>
  <si>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</si>
  <si>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</si>
  <si>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</si>
  <si>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</si>
  <si>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</si>
  <si>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</si>
  <si>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</si>
  <si>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</si>
  <si>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</si>
  <si>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</si>
  <si>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</si>
  <si>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</si>
  <si>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</si>
  <si>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</si>
  <si>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</si>
  <si>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</si>
  <si>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</si>
  <si>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</si>
  <si>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</si>
  <si>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</si>
  <si>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</si>
  <si>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</si>
  <si>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</si>
  <si>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</si>
  <si>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</si>
  <si>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</si>
  <si>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</si>
  <si>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</si>
  <si>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</si>
  <si>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</si>
  <si>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</si>
  <si>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</si>
  <si>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</si>
  <si>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</si>
  <si>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</si>
  <si>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</si>
  <si>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</si>
  <si>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</si>
  <si>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</si>
  <si>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</si>
  <si>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</si>
  <si>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</si>
  <si>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</si>
  <si>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</si>
  <si>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</si>
  <si>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</si>
  <si>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</si>
  <si>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</si>
  <si>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</si>
  <si>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</si>
  <si>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</si>
  <si>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</si>
  <si>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</si>
  <si>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</si>
  <si>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</si>
  <si>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</si>
  <si>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</si>
  <si>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</si>
  <si>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</si>
  <si>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</si>
  <si>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</si>
  <si>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</si>
  <si>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</si>
  <si>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</si>
  <si>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</si>
  <si>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</si>
  <si>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</si>
  <si>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</si>
  <si>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</si>
  <si>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</si>
  <si>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</si>
  <si>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</si>
  <si>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</si>
  <si>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</si>
  <si>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</si>
  <si>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</si>
  <si>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</si>
  <si>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</si>
  <si>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</si>
  <si>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</si>
  <si>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</si>
  <si>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</si>
  <si>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</si>
  <si>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</si>
  <si>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</si>
  <si>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</si>
  <si>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</si>
  <si>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</si>
  <si>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</si>
  <si>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</si>
  <si>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</si>
  <si>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</si>
  <si>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</si>
  <si>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</si>
  <si>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</si>
  <si>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</si>
  <si>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</si>
  <si>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</si>
  <si>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</si>
  <si>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</si>
  <si>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</si>
  <si>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</si>
  <si>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</si>
  <si>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</si>
  <si>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</si>
  <si>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</si>
  <si>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</si>
  <si>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</si>
  <si>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</si>
  <si>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</si>
  <si>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</si>
  <si>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</si>
  <si>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</si>
  <si>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</si>
  <si>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</si>
  <si>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</si>
  <si>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</si>
  <si>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</si>
  <si>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</si>
  <si>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</si>
  <si>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</si>
  <si>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</si>
  <si>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</si>
  <si>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</si>
  <si>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</si>
  <si>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</si>
  <si>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</si>
  <si>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</si>
  <si>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</si>
  <si>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</si>
  <si>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</si>
  <si>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</si>
  <si>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</si>
  <si>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</si>
  <si>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</si>
  <si>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</si>
  <si>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</si>
  <si>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</si>
  <si>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</si>
  <si>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</si>
  <si>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</si>
  <si>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</si>
  <si>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</si>
  <si>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</si>
  <si>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</si>
  <si>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</si>
  <si>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</si>
  <si>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</si>
  <si>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</si>
  <si>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</si>
  <si>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</si>
  <si>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</si>
  <si>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</si>
  <si>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</si>
  <si>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</si>
  <si>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</si>
  <si>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</si>
  <si>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</si>
  <si>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</si>
  <si>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</si>
  <si>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</si>
  <si>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</si>
  <si>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</si>
  <si>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</si>
  <si>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</si>
  <si>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</si>
  <si>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</si>
  <si>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</si>
  <si>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</si>
  <si>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</si>
  <si>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</si>
  <si>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</si>
  <si>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</si>
  <si>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</si>
  <si>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</si>
  <si>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</si>
  <si>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</si>
  <si>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</si>
  <si>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</si>
  <si>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</si>
  <si>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</si>
  <si>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</si>
  <si>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</si>
  <si>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</si>
  <si>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</si>
  <si>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</si>
  <si>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</si>
  <si>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</si>
  <si>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</si>
  <si>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</si>
  <si>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</si>
  <si>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</si>
  <si>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</si>
  <si>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</si>
  <si>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</si>
  <si>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</si>
  <si>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</si>
  <si>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</si>
  <si>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</si>
  <si>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</si>
  <si>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</si>
  <si>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</si>
  <si>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</si>
  <si>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</si>
  <si>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</si>
  <si>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</si>
  <si>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</si>
  <si>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</si>
  <si>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</si>
  <si>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</si>
  <si>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</si>
  <si>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</si>
  <si>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</si>
  <si>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</si>
  <si>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</si>
  <si>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</si>
  <si>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</si>
  <si>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</si>
  <si>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</si>
  <si>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</si>
  <si>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</si>
  <si>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</si>
  <si>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</si>
  <si>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</si>
  <si>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</si>
  <si>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</si>
  <si>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</si>
  <si>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</si>
  <si>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</si>
  <si>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</si>
  <si>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</si>
  <si>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</si>
  <si>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</si>
  <si>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</si>
  <si>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</si>
  <si>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</si>
  <si>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</si>
  <si>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</si>
  <si>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</si>
  <si>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</si>
  <si>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</si>
  <si>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</si>
  <si>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</si>
  <si>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</si>
  <si>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</si>
  <si>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</si>
  <si>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</si>
  <si>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</si>
  <si>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</si>
  <si>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</si>
  <si>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</si>
  <si>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</si>
  <si>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</si>
  <si>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</si>
  <si>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</si>
  <si>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</si>
  <si>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</si>
  <si>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</si>
  <si>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</si>
  <si>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</si>
  <si>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</si>
  <si>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</si>
  <si>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</si>
  <si>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</si>
  <si>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</si>
  <si>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</si>
  <si>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</si>
  <si>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</si>
  <si>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</si>
  <si>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</si>
  <si>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</si>
  <si>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</si>
  <si>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</si>
  <si>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</si>
  <si>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</si>
  <si>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</si>
  <si>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</si>
  <si>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</si>
  <si>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</si>
  <si>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</si>
  <si>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</si>
  <si>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</si>
  <si>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</si>
  <si>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</si>
  <si>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</si>
  <si>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</si>
  <si>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</si>
  <si>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</si>
  <si>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</si>
  <si>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</si>
  <si>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</si>
  <si>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</si>
  <si>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</si>
  <si>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</si>
  <si>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</si>
  <si>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</si>
  <si>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</si>
  <si>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</si>
  <si>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</si>
  <si>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</si>
  <si>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</si>
  <si>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</si>
  <si>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</si>
  <si>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</si>
  <si>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</si>
  <si>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</si>
  <si>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</si>
  <si>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</si>
  <si>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</si>
  <si>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</si>
  <si>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</si>
  <si>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</si>
  <si>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</si>
  <si>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</si>
  <si>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</si>
  <si>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</si>
  <si>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</si>
  <si>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</si>
  <si>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</si>
  <si>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</si>
  <si>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</si>
  <si>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</si>
  <si>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</si>
  <si>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</si>
  <si>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</si>
  <si>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</si>
  <si>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</si>
  <si>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</si>
  <si>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</si>
  <si>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</si>
  <si>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</si>
  <si>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</si>
  <si>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</si>
  <si>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</si>
  <si>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</si>
  <si>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</si>
  <si>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</si>
  <si>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</si>
  <si>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</si>
  <si>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</si>
  <si>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</si>
  <si>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</si>
  <si>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</si>
  <si>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</si>
  <si>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</si>
  <si>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</si>
  <si>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</si>
  <si>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</si>
  <si>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</si>
  <si>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</si>
  <si>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</si>
  <si>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</si>
  <si>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</si>
  <si>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</si>
  <si>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</si>
  <si>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</si>
  <si>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</si>
  <si>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</si>
  <si>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</si>
  <si>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</si>
  <si>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</si>
  <si>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</si>
  <si>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</si>
  <si>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</si>
  <si>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</si>
  <si>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</si>
  <si>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</si>
  <si>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</si>
  <si>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</si>
  <si>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</si>
  <si>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</si>
  <si>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</si>
  <si>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</si>
  <si>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</si>
  <si>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</si>
  <si>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</si>
  <si>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</si>
  <si>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</si>
  <si>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</si>
  <si>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</si>
  <si>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</si>
  <si>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</si>
  <si>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</si>
  <si>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</si>
  <si>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</si>
  <si>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</si>
  <si>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</si>
  <si>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</si>
  <si>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</si>
  <si>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</si>
  <si>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</si>
  <si>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</si>
  <si>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</si>
  <si>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</si>
  <si>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</si>
  <si>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</si>
  <si>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</si>
  <si>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</si>
  <si>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</si>
  <si>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</si>
  <si>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</si>
  <si>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</si>
  <si>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</si>
  <si>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</si>
  <si>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</si>
  <si>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</si>
  <si>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</si>
  <si>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</si>
  <si>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</si>
  <si>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</si>
  <si>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</si>
  <si>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</si>
  <si>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</si>
  <si>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</si>
  <si>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</si>
  <si>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</si>
  <si>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</si>
  <si>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</si>
  <si>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</si>
  <si>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</si>
  <si>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</si>
  <si>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</si>
  <si>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</si>
  <si>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</si>
  <si>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</si>
  <si>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</si>
  <si>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</si>
  <si>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</si>
  <si>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</si>
  <si>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</si>
  <si>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</si>
  <si>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</si>
  <si>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</si>
  <si>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</si>
  <si>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</si>
  <si>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</si>
  <si>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</si>
  <si>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</si>
  <si>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</si>
  <si>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</si>
  <si>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</si>
  <si>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</si>
  <si>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</si>
  <si>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</si>
  <si>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</si>
  <si>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</si>
  <si>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</si>
  <si>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</si>
  <si>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</si>
  <si>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</si>
  <si>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</si>
  <si>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</si>
  <si>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</si>
  <si>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</si>
  <si>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</si>
  <si>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</si>
  <si>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</si>
  <si>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</si>
  <si>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</si>
  <si>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</si>
  <si>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</si>
  <si>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</si>
  <si>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</si>
  <si>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</si>
  <si>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</si>
  <si>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</si>
  <si>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</si>
  <si>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</si>
  <si>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</si>
  <si>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</si>
  <si>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</si>
  <si>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</si>
  <si>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</si>
  <si>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</si>
  <si>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</si>
  <si>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</si>
  <si>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</si>
  <si>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</si>
  <si>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</si>
  <si>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</si>
  <si>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</si>
  <si>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</si>
  <si>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</si>
  <si>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</si>
  <si>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</si>
  <si>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</si>
  <si>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</si>
  <si>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</si>
  <si>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</si>
  <si>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</si>
  <si>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</si>
  <si>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</si>
  <si>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</si>
  <si>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</si>
  <si>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</si>
  <si>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</si>
  <si>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</si>
  <si>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</si>
  <si>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</si>
  <si>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</si>
  <si>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</si>
  <si>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</si>
  <si>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</si>
  <si>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</si>
  <si>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</si>
  <si>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</si>
  <si>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</si>
  <si>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</si>
  <si>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</si>
  <si>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</si>
  <si>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</si>
  <si>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</si>
  <si>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</si>
  <si>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</si>
  <si>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</si>
  <si>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</si>
  <si>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</si>
  <si>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</si>
  <si>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</si>
  <si>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</si>
  <si>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</si>
  <si>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</si>
  <si>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</si>
  <si>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</si>
  <si>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</si>
  <si>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</si>
  <si>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</si>
  <si>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</si>
  <si>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</si>
  <si>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</si>
  <si>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</si>
  <si>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</si>
  <si>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</si>
  <si>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</si>
  <si>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</si>
  <si>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</si>
  <si>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</si>
  <si>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</si>
  <si>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</si>
  <si>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</si>
  <si>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</si>
  <si>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</si>
  <si>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</si>
  <si>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</si>
  <si>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</si>
  <si>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</si>
  <si>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</si>
  <si>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</si>
  <si>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</si>
  <si>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</si>
  <si>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</si>
  <si>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</si>
  <si>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</si>
  <si>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</si>
  <si>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</si>
  <si>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</si>
  <si>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</si>
  <si>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</si>
  <si>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</si>
  <si>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</si>
  <si>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</si>
  <si>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</si>
  <si>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</si>
  <si>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</si>
  <si>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</si>
  <si>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</si>
  <si>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</si>
  <si>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</si>
  <si>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</si>
  <si>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</si>
  <si>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</si>
  <si>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</si>
  <si>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</si>
  <si>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</si>
  <si>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</si>
  <si>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</si>
  <si>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</si>
  <si>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</si>
  <si>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</si>
  <si>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</si>
  <si>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</si>
  <si>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</si>
  <si>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</si>
  <si>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</si>
  <si>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</si>
  <si>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</si>
  <si>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</si>
  <si>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</si>
  <si>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</si>
  <si>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</si>
  <si>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</si>
  <si>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</si>
  <si>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</si>
  <si>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</si>
  <si>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</si>
  <si>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</si>
  <si>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</si>
  <si>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</si>
  <si>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</si>
  <si>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</si>
  <si>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</si>
  <si>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</si>
  <si>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</si>
  <si>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</si>
  <si>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</si>
  <si>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</si>
  <si>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</si>
  <si>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</si>
  <si>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</si>
  <si>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</si>
  <si>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</si>
  <si>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</si>
  <si>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</si>
  <si>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</si>
  <si>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</si>
  <si>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</si>
  <si>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</si>
  <si>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</si>
  <si>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</si>
  <si>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</si>
  <si>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</si>
  <si>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</si>
  <si>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</si>
  <si>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</si>
  <si>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</si>
  <si>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</si>
  <si>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</si>
  <si>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</si>
  <si>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</si>
  <si>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</si>
  <si>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</si>
  <si>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</si>
  <si>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</si>
  <si>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</si>
  <si>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</si>
  <si>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</si>
  <si>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</si>
  <si>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</si>
  <si>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</si>
  <si>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</si>
  <si>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</si>
  <si>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</si>
  <si>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</si>
  <si>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</si>
  <si>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</si>
  <si>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</si>
  <si>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</si>
  <si>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</si>
  <si>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</si>
  <si>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</si>
  <si>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</si>
  <si>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</si>
  <si>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</si>
  <si>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</si>
  <si>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</si>
  <si>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</si>
  <si>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</si>
  <si>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</si>
  <si>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</si>
  <si>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</si>
  <si>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</si>
  <si>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</si>
  <si>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</si>
  <si>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</si>
  <si>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</si>
  <si>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</si>
  <si>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</si>
  <si>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</si>
  <si>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</si>
  <si>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</si>
  <si>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</si>
  <si>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</si>
  <si>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</si>
  <si>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</si>
  <si>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</si>
  <si>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</si>
  <si>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</si>
  <si>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</si>
  <si>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</si>
  <si>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</si>
  <si>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</si>
  <si>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</si>
  <si>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</si>
  <si>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</si>
  <si>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</si>
  <si>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</si>
  <si>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</si>
  <si>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</si>
  <si>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</si>
  <si>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</si>
  <si>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</si>
  <si>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</si>
  <si>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</si>
  <si>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</si>
  <si>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</si>
  <si>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</si>
  <si>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</si>
  <si>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</si>
  <si>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</si>
  <si>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</si>
  <si>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</si>
  <si>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</si>
  <si>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</si>
  <si>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</si>
  <si>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</si>
  <si>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</si>
  <si>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</si>
  <si>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</si>
  <si>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</si>
  <si>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</si>
  <si>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</si>
  <si>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</si>
  <si>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</si>
  <si>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</si>
  <si>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</si>
  <si>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</si>
  <si>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</si>
  <si>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</si>
  <si>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</si>
  <si>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</si>
  <si>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</si>
  <si>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</si>
  <si>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</si>
  <si>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</si>
  <si>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</si>
  <si>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</si>
  <si>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</si>
  <si>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</si>
  <si>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</si>
  <si>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</si>
  <si>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</si>
  <si>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</si>
  <si>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</si>
  <si>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</si>
  <si>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</si>
  <si>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</si>
  <si>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</si>
  <si>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</si>
  <si>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</si>
  <si>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</si>
  <si>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</si>
  <si>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</si>
  <si>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</si>
  <si>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</si>
  <si>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</si>
  <si>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</si>
  <si>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</si>
  <si>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</si>
  <si>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</si>
  <si>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</si>
  <si>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</si>
  <si>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</si>
  <si>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</si>
  <si>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</si>
  <si>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</si>
  <si>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</si>
  <si>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</si>
  <si>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</si>
  <si>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</si>
  <si>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</si>
  <si>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</si>
  <si>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</si>
  <si>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</si>
  <si>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</si>
  <si>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</si>
  <si>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</si>
  <si>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</si>
  <si>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</si>
  <si>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</si>
  <si>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</si>
  <si>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</si>
  <si>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</si>
  <si>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</si>
  <si>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</si>
  <si>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</si>
  <si>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</si>
  <si>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</si>
  <si>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</si>
  <si>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</si>
  <si>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</si>
  <si>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</si>
  <si>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</si>
  <si>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</si>
  <si>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</si>
  <si>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</si>
  <si>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</si>
  <si>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</si>
  <si>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</si>
  <si>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</si>
  <si>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</si>
  <si>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</si>
  <si>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</si>
  <si>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</si>
  <si>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</si>
  <si>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</si>
  <si>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</si>
  <si>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</si>
  <si>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</si>
  <si>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</si>
  <si>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</si>
  <si>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</si>
  <si>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</si>
  <si>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</si>
  <si>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</si>
  <si>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</si>
  <si>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</si>
  <si>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</si>
  <si>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</si>
  <si>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</si>
  <si>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</si>
  <si>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</si>
  <si>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</si>
  <si>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</si>
  <si>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</si>
  <si>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</si>
  <si>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</si>
  <si>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</si>
  <si>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</si>
  <si>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</si>
  <si>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</si>
  <si>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</si>
  <si>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</si>
  <si>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</si>
  <si>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</si>
  <si>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</si>
  <si>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</si>
  <si>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</si>
  <si>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</si>
  <si>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</si>
  <si>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</si>
  <si>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</si>
  <si>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</si>
  <si>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</si>
  <si>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</si>
  <si>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</si>
  <si>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</si>
  <si>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</si>
  <si>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</si>
  <si>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</si>
  <si>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</si>
  <si>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</si>
  <si>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</si>
  <si>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</si>
  <si>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</si>
  <si>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</si>
  <si>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</si>
  <si>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</si>
  <si>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</si>
  <si>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</si>
  <si>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</si>
  <si>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</si>
  <si>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</si>
  <si>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</si>
  <si>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</si>
  <si>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</si>
  <si>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</si>
  <si>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</si>
  <si>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</si>
  <si>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</si>
  <si>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</si>
  <si>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</si>
  <si>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</si>
  <si>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</si>
  <si>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</si>
  <si>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</si>
  <si>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</si>
  <si>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</si>
  <si>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</si>
  <si>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</si>
  <si>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</si>
  <si>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</si>
  <si>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</si>
  <si>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</si>
  <si>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</si>
  <si>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</si>
  <si>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</si>
  <si>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</si>
  <si>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</si>
  <si>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</si>
  <si>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</si>
  <si>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</si>
  <si>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</si>
  <si>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</si>
  <si>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</si>
  <si>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</si>
  <si>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</si>
  <si>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</si>
  <si>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</si>
  <si>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</si>
  <si>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</si>
  <si>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</si>
  <si>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</si>
  <si>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</si>
  <si>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</si>
  <si>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</si>
  <si>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</si>
  <si>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</si>
  <si>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</si>
  <si>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</si>
  <si>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</si>
  <si>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</si>
  <si>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</si>
  <si>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</si>
  <si>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</si>
  <si>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</si>
  <si>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</si>
  <si>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</si>
  <si>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</si>
  <si>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</si>
  <si>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</si>
  <si>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</si>
  <si>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</si>
  <si>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</si>
  <si>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</si>
  <si>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</si>
  <si>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</si>
  <si>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</si>
  <si>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</si>
  <si>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</si>
  <si>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</si>
  <si>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</si>
  <si>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</si>
  <si>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</si>
  <si>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</si>
  <si>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</si>
  <si>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</si>
  <si>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</si>
  <si>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</si>
  <si>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</si>
  <si>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</si>
  <si>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</si>
  <si>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</si>
  <si>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</si>
  <si>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</si>
  <si>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</si>
  <si>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</si>
  <si>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</si>
  <si>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</si>
  <si>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</si>
  <si>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</si>
  <si>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</si>
  <si>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</si>
  <si>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</si>
  <si>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</si>
  <si>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</si>
  <si>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</si>
  <si>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</si>
  <si>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</si>
  <si>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</si>
  <si>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</si>
  <si>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</si>
  <si>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</si>
  <si>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</si>
  <si>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</si>
  <si>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</si>
  <si>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</si>
  <si>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</si>
  <si>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</si>
  <si>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</si>
  <si>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</si>
  <si>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</si>
  <si>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</si>
  <si>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</si>
  <si>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</si>
  <si>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</si>
  <si>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</si>
  <si>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</si>
  <si>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</si>
  <si>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</si>
  <si>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</si>
  <si>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</si>
  <si>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</si>
  <si>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</si>
  <si>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</si>
  <si>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</si>
  <si>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</si>
  <si>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</si>
  <si>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</si>
  <si>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</si>
  <si>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</si>
  <si>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</si>
  <si>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</si>
  <si>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</si>
  <si>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</si>
  <si>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</si>
  <si>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</si>
  <si>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</si>
  <si>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</si>
  <si>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</si>
  <si>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</si>
  <si>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</si>
  <si>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</si>
  <si>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</si>
  <si>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</si>
  <si>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</si>
  <si>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</si>
  <si>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</si>
  <si>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</si>
  <si>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</si>
  <si>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</si>
  <si>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</si>
  <si>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</si>
  <si>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</si>
  <si>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</si>
  <si>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</si>
  <si>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</si>
  <si>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</si>
  <si>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</si>
  <si>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</si>
  <si>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</si>
  <si>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</si>
  <si>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</si>
  <si>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</si>
  <si>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</si>
  <si>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</si>
  <si>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</si>
  <si>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</si>
  <si>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</si>
  <si>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</si>
  <si>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</si>
  <si>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</si>
  <si>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</si>
  <si>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</si>
  <si>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</si>
  <si>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</si>
  <si>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</si>
  <si>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</si>
  <si>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</si>
  <si>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</si>
  <si>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</si>
  <si>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</si>
  <si>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</si>
  <si>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</si>
  <si>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</si>
  <si>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</si>
  <si>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</si>
  <si>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</si>
  <si>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</si>
  <si>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</si>
  <si>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</si>
  <si>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</si>
  <si>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</si>
  <si>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</si>
  <si>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</si>
  <si>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</si>
  <si>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</si>
  <si>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</si>
  <si>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</si>
  <si>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</si>
  <si>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</si>
  <si>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</si>
  <si>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</si>
  <si>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</si>
  <si>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</si>
  <si>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</si>
  <si>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</si>
  <si>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</si>
  <si>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</si>
  <si>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</si>
  <si>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</si>
  <si>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</si>
  <si>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</si>
  <si>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</si>
  <si>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</si>
  <si>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</si>
  <si>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</si>
  <si>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</si>
  <si>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</si>
  <si>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</si>
  <si>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</si>
  <si>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</si>
  <si>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</si>
  <si>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</si>
  <si>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</si>
  <si>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</si>
  <si>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</si>
  <si>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</si>
  <si>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</si>
  <si>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</si>
  <si>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</si>
  <si>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</si>
  <si>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</si>
  <si>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</si>
  <si>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</si>
  <si>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</si>
  <si>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</si>
  <si>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</si>
  <si>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</si>
  <si>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</si>
  <si>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</si>
  <si>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</si>
  <si>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</si>
  <si>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</si>
  <si>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</si>
  <si>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</si>
  <si>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</si>
  <si>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</si>
  <si>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</si>
  <si>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</si>
  <si>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</si>
  <si>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</si>
  <si>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</si>
  <si>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</si>
  <si>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</si>
  <si>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</si>
  <si>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</si>
  <si>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</si>
  <si>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</si>
  <si>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</si>
  <si>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</si>
  <si>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</si>
  <si>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</si>
  <si>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</si>
  <si>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</si>
  <si>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</si>
  <si>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</si>
  <si>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</si>
  <si>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</si>
  <si>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</si>
  <si>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</si>
  <si>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</si>
  <si>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</si>
  <si>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</si>
  <si>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</si>
  <si>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</si>
  <si>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</si>
  <si>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</si>
  <si>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</si>
  <si>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</si>
  <si>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</si>
  <si>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</si>
  <si>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</si>
  <si>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</si>
  <si>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</si>
  <si>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</si>
  <si>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</si>
  <si>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</si>
  <si>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</si>
  <si>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</si>
  <si>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</si>
  <si>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</si>
  <si>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</si>
  <si>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</si>
  <si>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</si>
  <si>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</si>
  <si>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</si>
  <si>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</si>
  <si>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</si>
  <si>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</si>
  <si>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</si>
  <si>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</si>
  <si>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</si>
  <si>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</si>
  <si>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</si>
  <si>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</si>
  <si>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</si>
  <si>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</si>
  <si>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</si>
  <si>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</si>
  <si>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</si>
  <si>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</si>
  <si>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</si>
  <si>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</si>
  <si>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</si>
  <si>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</si>
  <si>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</si>
  <si>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</si>
  <si>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</si>
  <si>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</si>
  <si>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</si>
  <si>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</si>
  <si>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</si>
  <si>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</si>
  <si>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</si>
  <si>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</si>
  <si>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</si>
  <si>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</si>
  <si>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</si>
  <si>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</si>
  <si>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</si>
  <si>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</si>
  <si>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</si>
  <si>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</si>
  <si>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</si>
  <si>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</si>
  <si>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</si>
  <si>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</si>
  <si>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</si>
  <si>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</si>
  <si>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</si>
  <si>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</si>
  <si>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</si>
  <si>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</si>
  <si>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</si>
  <si>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</si>
  <si>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</si>
  <si>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</si>
  <si>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</si>
  <si>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</si>
  <si>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</si>
  <si>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</si>
  <si>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</si>
  <si>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</si>
  <si>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</si>
  <si>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</si>
  <si>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</si>
  <si>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</si>
  <si>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</si>
  <si>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</si>
  <si>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</si>
  <si>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</si>
  <si>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</si>
  <si>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</si>
  <si>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</si>
  <si>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</si>
  <si>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</si>
  <si>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</si>
  <si>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</si>
  <si>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</si>
  <si>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</si>
  <si>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</si>
  <si>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</si>
  <si>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</si>
  <si>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</si>
  <si>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</si>
  <si>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</si>
  <si>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</si>
  <si>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</si>
  <si>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</si>
  <si>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</si>
  <si>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</si>
  <si>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</si>
  <si>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</si>
  <si>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</si>
  <si>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</si>
  <si>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</si>
  <si>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</si>
  <si>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</si>
  <si>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</si>
  <si>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</si>
  <si>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</si>
  <si>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</si>
  <si>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</si>
  <si>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</si>
  <si>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</si>
  <si>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</si>
  <si>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</si>
  <si>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</si>
  <si>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</si>
  <si>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</si>
  <si>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</si>
  <si>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</si>
  <si>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</si>
  <si>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</si>
  <si>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</si>
  <si>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</si>
  <si>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</si>
  <si>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</si>
  <si>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</si>
  <si>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</si>
  <si>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</si>
  <si>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</si>
  <si>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</si>
  <si>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</si>
  <si>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</si>
  <si>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</si>
  <si>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</si>
  <si>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</si>
  <si>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</si>
  <si>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</si>
  <si>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</si>
  <si>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</si>
  <si>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</si>
  <si>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</si>
  <si>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</si>
  <si>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</si>
  <si>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</si>
  <si>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</si>
  <si>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</si>
  <si>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</si>
  <si>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</si>
  <si>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</si>
  <si>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</si>
  <si>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</si>
  <si>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</si>
  <si>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</si>
  <si>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</si>
  <si>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</si>
  <si>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</si>
  <si>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</si>
  <si>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</si>
  <si>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</si>
  <si>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</si>
  <si>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</si>
  <si>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</si>
  <si>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</si>
  <si>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</si>
  <si>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</si>
  <si>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</si>
  <si>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</si>
  <si>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</si>
  <si>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</si>
  <si>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</si>
  <si>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</si>
  <si>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</si>
  <si>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</si>
  <si>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</si>
  <si>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</si>
  <si>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</si>
  <si>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</si>
  <si>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</si>
  <si>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</si>
  <si>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</si>
  <si>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</si>
  <si>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</si>
  <si>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</si>
  <si>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</si>
  <si>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</si>
  <si>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</si>
  <si>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</si>
  <si>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</si>
  <si>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</si>
  <si>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</si>
  <si>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</si>
  <si>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</si>
  <si>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</si>
  <si>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</si>
  <si>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</si>
  <si>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</si>
  <si>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</si>
  <si>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</si>
  <si>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</si>
  <si>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</si>
  <si>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</si>
  <si>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</si>
  <si>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</si>
  <si>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</si>
  <si>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</si>
  <si>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</si>
  <si>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</si>
  <si>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</si>
  <si>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</si>
  <si>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</si>
  <si>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</si>
  <si>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</si>
  <si>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</si>
  <si>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</si>
  <si>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</si>
  <si>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</si>
  <si>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</si>
  <si>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</si>
  <si>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</si>
  <si>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</si>
  <si>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</si>
  <si>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</si>
  <si>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</si>
  <si>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</si>
  <si>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</si>
  <si>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</si>
  <si>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</si>
  <si>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</si>
  <si>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</si>
  <si>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</si>
  <si>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</si>
  <si>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</si>
  <si>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</si>
  <si>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</si>
  <si>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</si>
  <si>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</si>
  <si>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</si>
  <si>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</si>
  <si>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</si>
  <si>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</si>
  <si>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</si>
  <si>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</si>
  <si>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</si>
  <si>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</si>
  <si>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</si>
  <si>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</si>
  <si>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</si>
  <si>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</si>
  <si>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</si>
  <si>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</si>
  <si>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</si>
  <si>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</si>
  <si>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</si>
  <si>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</si>
  <si>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</si>
  <si>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</si>
  <si>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</si>
  <si>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</si>
  <si>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</si>
  <si>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</si>
  <si>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</si>
  <si>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</si>
  <si>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</si>
  <si>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</si>
  <si>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</si>
  <si>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</si>
  <si>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</si>
  <si>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</si>
  <si>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</si>
  <si>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</si>
  <si>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</si>
  <si>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</si>
  <si>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</si>
  <si>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</si>
  <si>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</si>
  <si>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</si>
  <si>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</si>
  <si>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</si>
  <si>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</si>
  <si>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</si>
  <si>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</si>
  <si>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</si>
  <si>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</si>
  <si>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</si>
  <si>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</si>
  <si>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</si>
  <si>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</si>
  <si>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</si>
  <si>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</si>
  <si>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</si>
  <si>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</si>
  <si>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</si>
  <si>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</si>
  <si>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</si>
  <si>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</si>
  <si>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</si>
  <si>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</si>
  <si>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</si>
  <si>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</si>
  <si>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</si>
  <si>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</si>
  <si>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</si>
  <si>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</si>
  <si>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</si>
  <si>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</si>
  <si>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</si>
  <si>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</si>
  <si>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</si>
  <si>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</si>
  <si>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</si>
  <si>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</si>
  <si>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</si>
  <si>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</si>
  <si>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</si>
  <si>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</si>
  <si>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</si>
  <si>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</si>
  <si>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</si>
  <si>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</si>
  <si>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</si>
  <si>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</si>
  <si>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</si>
  <si>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</si>
  <si>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</si>
  <si>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</si>
  <si>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</si>
  <si>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</si>
  <si>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</si>
  <si>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</si>
  <si>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</si>
  <si>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</si>
  <si>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</si>
  <si>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</si>
  <si>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</si>
  <si>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</si>
  <si>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</si>
  <si>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</si>
  <si>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</si>
  <si>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</si>
  <si>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</si>
  <si>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</si>
  <si>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</si>
  <si>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</si>
  <si>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</si>
  <si>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</si>
  <si>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</si>
  <si>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</si>
  <si>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</si>
  <si>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</si>
  <si>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</si>
  <si>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</si>
  <si>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</si>
  <si>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</si>
  <si>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</si>
  <si>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</si>
  <si>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</si>
  <si>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</si>
  <si>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</si>
  <si>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</si>
  <si>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</si>
  <si>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</si>
  <si>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</si>
  <si>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</si>
  <si>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</si>
  <si>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</si>
  <si>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</si>
  <si>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</si>
  <si>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</si>
  <si>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</si>
  <si>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</si>
  <si>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</si>
  <si>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</si>
  <si>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</si>
  <si>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</si>
  <si>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</si>
  <si>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</si>
  <si>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</si>
  <si>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</si>
  <si>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</si>
  <si>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</si>
  <si>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</si>
  <si>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</si>
  <si>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</si>
  <si>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</si>
  <si>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</si>
  <si>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</si>
  <si>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</si>
  <si>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</si>
  <si>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</si>
  <si>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</si>
  <si>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</si>
  <si>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</si>
  <si>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</si>
  <si>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</si>
  <si>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</si>
  <si>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</si>
  <si>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</si>
  <si>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</si>
  <si>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</si>
  <si>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</si>
  <si>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</si>
  <si>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</si>
  <si>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</si>
  <si>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</si>
  <si>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</si>
  <si>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</si>
  <si>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</si>
  <si>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</si>
  <si>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</si>
  <si>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</si>
  <si>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</si>
  <si>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</si>
  <si>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</si>
  <si>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</si>
  <si>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</si>
  <si>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</si>
  <si>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</si>
  <si>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</si>
  <si>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</si>
  <si>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</si>
  <si>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</si>
  <si>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</si>
  <si>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</si>
  <si>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</si>
  <si>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</si>
  <si>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</si>
  <si>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</si>
  <si>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</si>
  <si>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</si>
  <si>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</si>
  <si>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</si>
  <si>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</si>
  <si>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</si>
  <si>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</si>
  <si>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</si>
  <si>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</si>
  <si>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</si>
  <si>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</si>
  <si>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</si>
  <si>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</si>
  <si>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</si>
  <si>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</si>
  <si>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</si>
  <si>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</si>
  <si>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</si>
  <si>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</si>
  <si>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</si>
  <si>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</si>
  <si>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</si>
  <si>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</si>
  <si>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</si>
  <si>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</si>
  <si>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</si>
  <si>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</si>
  <si>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</si>
  <si>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</si>
  <si>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</si>
  <si>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</si>
  <si>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</si>
  <si>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</si>
  <si>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</si>
  <si>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</si>
  <si>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</si>
  <si>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</si>
  <si>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</si>
  <si>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</si>
  <si>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</si>
  <si>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</si>
  <si>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</si>
  <si>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</si>
  <si>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</si>
  <si>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</si>
  <si>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</si>
  <si>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</si>
  <si>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</si>
  <si>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</si>
  <si>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</si>
  <si>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</si>
  <si>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</si>
  <si>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</si>
  <si>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</si>
  <si>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</si>
  <si>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</si>
  <si>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</si>
  <si>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</si>
  <si>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</si>
  <si>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</si>
  <si>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</si>
  <si>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</si>
  <si>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</si>
  <si>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</si>
  <si>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</si>
  <si>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</si>
  <si>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</si>
  <si>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</si>
  <si>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</si>
  <si>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</si>
  <si>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</si>
  <si>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</si>
  <si>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</si>
  <si>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</si>
  <si>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</si>
  <si>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</si>
  <si>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</si>
  <si>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</si>
  <si>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</si>
  <si>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</si>
  <si>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</si>
  <si>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</si>
  <si>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</si>
  <si>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</si>
  <si>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</si>
  <si>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</si>
  <si>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</si>
  <si>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</si>
  <si>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</si>
  <si>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</si>
  <si>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</si>
  <si>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</si>
  <si>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</si>
  <si>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</si>
  <si>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</si>
  <si>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</si>
  <si>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</si>
  <si>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</si>
  <si>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</si>
  <si>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</si>
  <si>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</si>
  <si>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</si>
  <si>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</si>
  <si>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</si>
  <si>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</si>
  <si>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</si>
  <si>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</si>
  <si>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</si>
  <si>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</si>
  <si>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</si>
  <si>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</si>
  <si>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</si>
  <si>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</si>
  <si>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</si>
  <si>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</si>
  <si>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</si>
  <si>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</si>
  <si>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</si>
  <si>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</si>
  <si>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</si>
  <si>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</si>
  <si>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</si>
  <si>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</si>
  <si>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</si>
  <si>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</si>
  <si>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</si>
  <si>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</si>
  <si>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</si>
  <si>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</si>
  <si>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</si>
  <si>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</si>
  <si>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</si>
  <si>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</si>
  <si>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</si>
  <si>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</si>
  <si>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</si>
  <si>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</si>
  <si>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</si>
  <si>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</si>
  <si>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</si>
  <si>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</si>
  <si>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</si>
  <si>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</si>
  <si>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</si>
  <si>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</si>
  <si>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</si>
  <si>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</si>
  <si>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</si>
  <si>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</si>
  <si>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</si>
  <si>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</si>
  <si>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</si>
  <si>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</si>
  <si>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</si>
  <si>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</si>
  <si>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</si>
  <si>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</si>
  <si>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</si>
  <si>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</si>
  <si>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</si>
  <si>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</si>
  <si>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</si>
  <si>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</si>
  <si>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</si>
  <si>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</si>
  <si>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</si>
  <si>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</si>
  <si>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</si>
  <si>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</si>
  <si>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</si>
  <si>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</si>
  <si>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</si>
  <si>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</si>
  <si>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</si>
  <si>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</si>
  <si>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</si>
  <si>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</si>
  <si>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</si>
  <si>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</si>
  <si>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</si>
  <si>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</si>
  <si>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</si>
  <si>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</si>
  <si>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</si>
  <si>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</si>
  <si>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</si>
  <si>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</si>
  <si>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</si>
  <si>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</si>
  <si>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</si>
  <si>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</si>
  <si>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</si>
  <si>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</si>
  <si>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</si>
  <si>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</si>
  <si>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</si>
  <si>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</si>
  <si>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</si>
  <si>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</si>
  <si>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</si>
  <si>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</si>
  <si>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</si>
  <si>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</si>
  <si>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</si>
  <si>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</si>
  <si>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</si>
  <si>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</si>
  <si>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</si>
  <si>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</si>
  <si>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</si>
  <si>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</si>
  <si>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</si>
  <si>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</si>
  <si>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</si>
  <si>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</si>
  <si>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</si>
  <si>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</si>
  <si>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</si>
  <si>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</si>
  <si>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</si>
  <si>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</si>
  <si>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</si>
  <si>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</si>
  <si>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</si>
  <si>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</si>
  <si>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</si>
  <si>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</si>
  <si>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</si>
  <si>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</si>
  <si>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</si>
  <si>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</si>
  <si>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</si>
  <si>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</si>
  <si>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</si>
  <si>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</si>
  <si>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</si>
  <si>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</si>
  <si>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</si>
  <si>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</si>
  <si>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</si>
  <si>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</si>
  <si>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</si>
  <si>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</si>
  <si>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</si>
  <si>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</si>
  <si>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</si>
  <si>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</si>
  <si>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</si>
  <si>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</si>
  <si>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</si>
  <si>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</si>
  <si>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</si>
  <si>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</si>
  <si>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</si>
  <si>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</si>
  <si>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</si>
  <si>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</si>
  <si>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</si>
  <si>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</si>
  <si>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</si>
  <si>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</si>
  <si>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</si>
  <si>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</si>
  <si>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</si>
  <si>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</si>
  <si>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</si>
  <si>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</si>
  <si>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</si>
  <si>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</si>
  <si>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</si>
  <si>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</si>
  <si>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</si>
  <si>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</si>
  <si>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</si>
  <si>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</si>
  <si>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</si>
  <si>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</si>
  <si>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</si>
  <si>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</si>
  <si>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</si>
  <si>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</si>
  <si>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</si>
  <si>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</si>
  <si>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</si>
  <si>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</si>
  <si>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</si>
  <si>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</si>
  <si>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</si>
  <si>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</si>
  <si>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</si>
  <si>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</si>
  <si>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</si>
  <si>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</si>
  <si>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</si>
  <si>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</si>
  <si>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</si>
  <si>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</si>
  <si>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</si>
  <si>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</si>
  <si>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</si>
  <si>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</si>
  <si>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</si>
  <si>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</si>
  <si>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</si>
  <si>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</si>
  <si>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</si>
  <si>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</si>
  <si>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</si>
  <si>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</si>
  <si>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</si>
  <si>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</si>
  <si>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</si>
  <si>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</si>
  <si>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</si>
  <si>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</si>
  <si>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</si>
  <si>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</si>
  <si>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</si>
  <si>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</si>
  <si>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</si>
  <si>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</si>
  <si>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</si>
  <si>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</si>
  <si>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</si>
  <si>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</si>
  <si>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</si>
  <si>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</si>
  <si>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</si>
  <si>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</si>
  <si>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</si>
  <si>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</si>
  <si>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</si>
  <si>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</si>
  <si>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</si>
  <si>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</si>
  <si>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</si>
  <si>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</si>
  <si>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</si>
  <si>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</si>
  <si>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</si>
  <si>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</si>
  <si>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</si>
  <si>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</si>
  <si>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</si>
  <si>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</si>
  <si>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</si>
  <si>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</si>
  <si>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</si>
  <si>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</si>
  <si>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</si>
  <si>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</si>
  <si>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</si>
  <si>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</si>
  <si>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</si>
  <si>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</si>
  <si>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</si>
  <si>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</si>
  <si>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</si>
  <si>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</si>
  <si>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</si>
  <si>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</si>
  <si>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</si>
  <si>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</si>
  <si>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</si>
  <si>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</si>
  <si>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</si>
  <si>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</si>
  <si>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</si>
  <si>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</si>
  <si>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</si>
  <si>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</si>
  <si>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</si>
  <si>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</si>
  <si>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</si>
  <si>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</si>
  <si>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</si>
  <si>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</si>
  <si>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</si>
  <si>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</si>
  <si>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</si>
  <si>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</si>
  <si>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</si>
  <si>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</si>
  <si>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</si>
  <si>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</si>
  <si>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</si>
  <si>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</si>
  <si>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</si>
  <si>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</si>
  <si>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</si>
  <si>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</si>
  <si>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</si>
  <si>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</si>
  <si>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</si>
  <si>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</si>
  <si>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</si>
  <si>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</si>
  <si>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</si>
  <si>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</si>
  <si>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</si>
  <si>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</si>
  <si>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</si>
  <si>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</si>
  <si>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</si>
  <si>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</si>
  <si>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</si>
  <si>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</si>
  <si>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</si>
  <si>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</si>
  <si>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</si>
  <si>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</si>
  <si>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</si>
  <si>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</si>
  <si>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</si>
  <si>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</si>
  <si>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</si>
  <si>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</si>
  <si>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</si>
  <si>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</si>
  <si>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</si>
  <si>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</si>
  <si>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</si>
  <si>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</si>
  <si>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</si>
  <si>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</si>
  <si>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</si>
  <si>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</si>
  <si>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</si>
  <si>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</si>
  <si>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</si>
  <si>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</si>
  <si>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</si>
  <si>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</si>
  <si>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</si>
  <si>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</si>
  <si>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</si>
  <si>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</si>
  <si>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</si>
  <si>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</si>
  <si>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</si>
  <si>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</si>
  <si>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</si>
  <si>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</si>
  <si>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</si>
  <si>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</si>
  <si>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</si>
  <si>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</si>
  <si>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</si>
  <si>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</si>
  <si>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</si>
  <si>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</si>
  <si>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</si>
  <si>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</si>
  <si>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</si>
  <si>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</si>
  <si>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</si>
  <si>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</si>
  <si>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</si>
  <si>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</si>
  <si>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</si>
  <si>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</si>
  <si>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</si>
  <si>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</si>
  <si>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</si>
  <si>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</si>
  <si>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</si>
  <si>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</si>
  <si>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</si>
  <si>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</si>
  <si>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</si>
  <si>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</si>
  <si>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</si>
  <si>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</si>
  <si>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</si>
  <si>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</si>
  <si>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</si>
  <si>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</si>
  <si>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</si>
  <si>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</si>
  <si>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</si>
  <si>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</si>
  <si>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</si>
  <si>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</si>
  <si>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</si>
  <si>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</si>
  <si>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</si>
  <si>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</si>
  <si>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</si>
  <si>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</si>
  <si>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</si>
  <si>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</si>
  <si>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</si>
  <si>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</si>
  <si>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</si>
  <si>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</si>
  <si>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</si>
  <si>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</si>
  <si>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</si>
  <si>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</si>
  <si>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</si>
  <si>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</si>
  <si>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</si>
  <si>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</si>
  <si>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</si>
  <si>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</si>
  <si>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</si>
  <si>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</si>
  <si>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</si>
  <si>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</si>
  <si>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</si>
  <si>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</si>
  <si>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</si>
  <si>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</si>
  <si>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</si>
  <si>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</si>
  <si>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</si>
  <si>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</si>
  <si>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</si>
  <si>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</si>
  <si>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</si>
  <si>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</si>
  <si>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</si>
  <si>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</si>
  <si>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</si>
  <si>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</si>
  <si>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</si>
  <si>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</si>
  <si>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</si>
  <si>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</si>
  <si>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</si>
  <si>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</si>
  <si>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</si>
  <si>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</si>
  <si>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</si>
  <si>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</si>
  <si>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</si>
  <si>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</si>
  <si>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</si>
  <si>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</si>
  <si>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</si>
  <si>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</si>
  <si>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</si>
  <si>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</si>
  <si>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</si>
  <si>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</si>
  <si>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</si>
  <si>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</si>
  <si>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</si>
  <si>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</si>
  <si>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</si>
  <si>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</si>
  <si>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</si>
  <si>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</si>
  <si>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</si>
  <si>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</si>
  <si>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</si>
  <si>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</si>
  <si>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</si>
  <si>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</si>
  <si>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</si>
  <si>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</si>
  <si>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</si>
  <si>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</si>
  <si>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</si>
  <si>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</si>
  <si>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</si>
  <si>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</si>
  <si>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</si>
  <si>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</si>
  <si>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</si>
  <si>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</si>
  <si>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</si>
  <si>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</si>
  <si>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</si>
  <si>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</si>
  <si>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</si>
  <si>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</si>
  <si>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</si>
  <si>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</si>
  <si>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</si>
  <si>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</si>
  <si>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</si>
  <si>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</si>
  <si>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</si>
  <si>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</si>
  <si>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</si>
  <si>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</si>
  <si>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</si>
  <si>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</si>
  <si>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</si>
  <si>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</si>
  <si>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</si>
  <si>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</si>
  <si>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</si>
  <si>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</si>
  <si>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</si>
  <si>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</si>
  <si>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</si>
  <si>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</si>
  <si>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</si>
  <si>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</si>
  <si>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</si>
  <si>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</si>
  <si>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</si>
  <si>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</si>
  <si>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</si>
  <si>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</si>
  <si>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</si>
  <si>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</si>
  <si>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</si>
  <si>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</si>
  <si>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</si>
  <si>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</si>
  <si>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</si>
  <si>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</si>
  <si>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</si>
  <si>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</si>
  <si>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</si>
  <si>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</si>
  <si>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</si>
  <si>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</si>
  <si>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</si>
  <si>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</si>
  <si>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</si>
  <si>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</si>
  <si>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</si>
  <si>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</si>
  <si>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</si>
  <si>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</si>
  <si>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</si>
  <si>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</si>
  <si>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</si>
  <si>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</si>
  <si>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</si>
  <si>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</si>
  <si>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</si>
  <si>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</si>
  <si>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</si>
  <si>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</si>
  <si>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</si>
  <si>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</si>
  <si>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</si>
  <si>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</si>
  <si>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</si>
  <si>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</si>
  <si>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</si>
  <si>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</si>
  <si>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</si>
  <si>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</si>
  <si>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</si>
  <si>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</si>
  <si>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</si>
  <si>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</si>
  <si>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</si>
  <si>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</si>
  <si>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</si>
  <si>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</si>
  <si>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</si>
  <si>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</si>
  <si>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</si>
  <si>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</si>
  <si>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</si>
  <si>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</si>
  <si>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</si>
  <si>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</si>
  <si>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</si>
  <si>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</si>
  <si>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</si>
  <si>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</si>
  <si>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</si>
  <si>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</si>
  <si>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</si>
  <si>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</si>
  <si>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</si>
  <si>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</si>
  <si>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</si>
  <si>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</si>
  <si>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</si>
  <si>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</si>
  <si>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</si>
  <si>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</si>
  <si>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</si>
  <si>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</si>
  <si>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</si>
  <si>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</si>
  <si>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</si>
  <si>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</si>
  <si>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</si>
  <si>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</si>
  <si>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</si>
  <si>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</si>
  <si>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</si>
  <si>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</si>
  <si>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</si>
  <si>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</si>
  <si>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</si>
  <si>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</si>
  <si>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</si>
  <si>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</si>
  <si>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</si>
  <si>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</si>
  <si>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</si>
  <si>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</si>
  <si>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</si>
  <si>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</si>
  <si>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</si>
  <si>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</si>
  <si>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</si>
  <si>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</si>
  <si>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</si>
  <si>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</si>
  <si>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</si>
  <si>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</si>
  <si>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</si>
  <si>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</si>
  <si>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</si>
  <si>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</si>
  <si>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</si>
  <si>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</si>
  <si>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</si>
  <si>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</si>
  <si>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</si>
  <si>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</si>
  <si>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</si>
  <si>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</si>
  <si>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</si>
  <si>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</si>
  <si>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</si>
  <si>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</si>
  <si>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</si>
  <si>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</si>
  <si>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</si>
  <si>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</si>
  <si>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</si>
  <si>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</si>
  <si>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</si>
  <si>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</si>
  <si>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</si>
  <si>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</si>
  <si>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</si>
  <si>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</si>
  <si>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</si>
  <si>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</si>
  <si>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</si>
  <si>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</si>
  <si>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</si>
  <si>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</si>
  <si>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</si>
  <si>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</si>
  <si>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</si>
  <si>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</si>
  <si>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</si>
  <si>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</si>
  <si>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</si>
  <si>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</si>
  <si>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</si>
  <si>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</si>
  <si>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</si>
  <si>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</si>
  <si>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</si>
  <si>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</si>
  <si>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</si>
  <si>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</si>
  <si>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</si>
  <si>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</si>
  <si>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</si>
  <si>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</si>
  <si>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</si>
  <si>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</si>
  <si>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</si>
  <si>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</si>
  <si>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</si>
  <si>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</si>
  <si>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</si>
  <si>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</si>
  <si>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</si>
  <si>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</si>
  <si>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</si>
  <si>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</si>
  <si>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</si>
  <si>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</si>
  <si>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</si>
  <si>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</si>
  <si>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</si>
  <si>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</si>
  <si>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</si>
  <si>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</si>
  <si>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</si>
  <si>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</si>
  <si>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</si>
  <si>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</si>
  <si>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</si>
  <si>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</si>
  <si>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</si>
  <si>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</si>
  <si>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</si>
  <si>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</si>
  <si>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</si>
  <si>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</si>
  <si>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</si>
  <si>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</si>
  <si>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</si>
  <si>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</si>
  <si>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</si>
  <si>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</si>
  <si>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</si>
  <si>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</si>
  <si>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</si>
  <si>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</si>
  <si>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</si>
  <si>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</si>
  <si>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</si>
  <si>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</si>
  <si>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</si>
  <si>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</si>
  <si>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</si>
  <si>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</si>
  <si>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</si>
  <si>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</si>
  <si>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</si>
  <si>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</si>
  <si>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</si>
  <si>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</si>
  <si>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</si>
  <si>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</si>
  <si>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</si>
  <si>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</si>
  <si>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</si>
  <si>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</si>
  <si>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</si>
  <si>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</si>
  <si>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</si>
  <si>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</si>
  <si>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</si>
  <si>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</si>
  <si>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</si>
  <si>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</si>
  <si>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</si>
  <si>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</si>
  <si>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</si>
  <si>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</si>
  <si>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</si>
  <si>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</si>
  <si>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</si>
  <si>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</si>
  <si>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</si>
  <si>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</si>
  <si>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</si>
  <si>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</si>
  <si>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</si>
  <si>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</si>
  <si>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</si>
  <si>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</si>
  <si>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</si>
  <si>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</si>
  <si>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</si>
  <si>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</si>
  <si>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</si>
  <si>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</si>
  <si>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</si>
  <si>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</si>
  <si>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</si>
  <si>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</si>
  <si>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</si>
  <si>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</si>
  <si>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</si>
  <si>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</si>
  <si>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</si>
  <si>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</si>
  <si>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</si>
  <si>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</si>
  <si>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</si>
  <si>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</si>
  <si>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</si>
  <si>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</si>
  <si>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</si>
  <si>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</si>
  <si>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</si>
  <si>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</si>
  <si>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</si>
  <si>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</si>
  <si>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</si>
  <si>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</si>
  <si>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</si>
  <si>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</si>
  <si>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</si>
  <si>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</si>
  <si>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</si>
  <si>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</si>
  <si>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</si>
  <si>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</si>
  <si>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</si>
  <si>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</si>
  <si>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</si>
  <si>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</si>
  <si>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</si>
  <si>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</si>
  <si>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</si>
  <si>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</si>
  <si>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</si>
  <si>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</si>
  <si>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</si>
  <si>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</si>
  <si>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</si>
  <si>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</si>
  <si>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</si>
  <si>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</si>
  <si>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</si>
  <si>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</si>
  <si>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</si>
  <si>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</si>
  <si>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</si>
  <si>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</si>
  <si>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</si>
  <si>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</si>
  <si>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</si>
  <si>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</si>
  <si>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</si>
  <si>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</si>
  <si>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</si>
  <si>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</si>
  <si>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</si>
  <si>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</si>
  <si>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</si>
  <si>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</si>
  <si>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</si>
  <si>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</si>
  <si>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</si>
  <si>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</si>
  <si>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</si>
  <si>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</si>
  <si>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</si>
  <si>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</si>
  <si>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</si>
  <si>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</si>
  <si>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</si>
  <si>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</si>
  <si>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</si>
  <si>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</si>
  <si>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</si>
  <si>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</si>
  <si>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</si>
  <si>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</si>
  <si>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</si>
  <si>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</si>
  <si>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</si>
  <si>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</si>
  <si>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</si>
  <si>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</si>
  <si>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</si>
  <si>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</si>
  <si>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</si>
  <si>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</si>
  <si>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</si>
  <si>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</si>
  <si>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</si>
  <si>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</si>
  <si>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</si>
  <si>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</si>
  <si>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</si>
  <si>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</si>
  <si>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</si>
  <si>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</si>
  <si>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</si>
  <si>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</si>
  <si>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</si>
  <si>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</si>
  <si>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</si>
  <si>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</si>
  <si>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</si>
  <si>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</si>
  <si>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</si>
  <si>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</si>
  <si>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</si>
  <si>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</si>
  <si>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</si>
  <si>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</si>
  <si>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</si>
  <si>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</si>
  <si>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</si>
  <si>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</si>
  <si>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</si>
  <si>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</si>
  <si>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</si>
  <si>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</si>
  <si>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</si>
  <si>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</si>
  <si>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</si>
  <si>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</si>
  <si>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</si>
  <si>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</si>
  <si>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</si>
  <si>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</si>
  <si>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</si>
  <si>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</si>
  <si>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</si>
  <si>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</si>
  <si>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</si>
  <si>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</si>
  <si>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</si>
  <si>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</si>
  <si>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</si>
  <si>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</si>
  <si>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</si>
  <si>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</si>
  <si>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</si>
  <si>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</si>
  <si>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</si>
  <si>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</si>
  <si>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</si>
  <si>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</si>
  <si>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</si>
  <si>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</si>
  <si>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</si>
  <si>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</si>
  <si>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</si>
  <si>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</si>
  <si>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</si>
  <si>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</si>
  <si>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</si>
  <si>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</si>
  <si>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</si>
  <si>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</si>
  <si>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</si>
  <si>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</si>
  <si>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</si>
  <si>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</si>
  <si>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</si>
  <si>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</si>
  <si>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</si>
  <si>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</si>
  <si>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</si>
  <si>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</si>
  <si>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</si>
  <si>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</si>
  <si>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</si>
  <si>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</si>
  <si>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</si>
  <si>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</si>
  <si>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</si>
  <si>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</si>
  <si>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</si>
  <si>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</si>
  <si>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</si>
  <si>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</si>
  <si>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</si>
  <si>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</si>
  <si>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</si>
  <si>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</si>
  <si>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</si>
  <si>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</si>
  <si>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</si>
  <si>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</si>
  <si>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</si>
  <si>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</si>
  <si>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</si>
  <si>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</si>
  <si>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</si>
  <si>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</si>
  <si>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</si>
  <si>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</si>
  <si>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</si>
  <si>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</si>
  <si>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</si>
  <si>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</si>
  <si>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</si>
  <si>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</si>
  <si>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</si>
  <si>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</si>
  <si>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</si>
  <si>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</si>
  <si>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</si>
  <si>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</si>
  <si>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</si>
  <si>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</si>
  <si>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</si>
  <si>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</si>
  <si>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</si>
  <si>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</si>
  <si>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</si>
  <si>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</si>
  <si>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</si>
  <si>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</si>
  <si>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</si>
  <si>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</si>
  <si>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</si>
  <si>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</si>
  <si>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</si>
  <si>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</si>
  <si>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</si>
  <si>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</si>
  <si>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</si>
  <si>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</si>
  <si>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</si>
  <si>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</si>
  <si>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</si>
  <si>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</si>
  <si>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</si>
  <si>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</si>
  <si>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</si>
  <si>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</si>
  <si>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</si>
  <si>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</si>
  <si>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</si>
  <si>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</si>
  <si>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</si>
  <si>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</si>
  <si>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</si>
  <si>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</si>
  <si>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</si>
  <si>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</si>
  <si>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</si>
  <si>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</si>
  <si>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</si>
  <si>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</si>
  <si>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</si>
  <si>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</si>
  <si>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</si>
  <si>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</si>
  <si>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</si>
  <si>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</si>
  <si>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</si>
  <si>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</si>
  <si>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</si>
  <si>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</si>
  <si>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</si>
  <si>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</si>
  <si>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</si>
  <si>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</si>
  <si>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</si>
  <si>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</si>
  <si>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</si>
  <si>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</si>
  <si>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</si>
  <si>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</si>
  <si>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</si>
  <si>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</si>
  <si>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</si>
  <si>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</si>
  <si>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</si>
  <si>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</si>
  <si>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</si>
  <si>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</si>
  <si>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</si>
  <si>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</si>
  <si>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</si>
  <si>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</si>
  <si>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</si>
  <si>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</si>
  <si>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</si>
  <si>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</si>
  <si>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</si>
  <si>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</si>
  <si>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</si>
  <si>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</si>
  <si>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</si>
  <si>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</si>
  <si>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</si>
  <si>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</si>
  <si>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</si>
  <si>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</si>
  <si>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</si>
  <si>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</si>
  <si>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</si>
  <si>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</si>
  <si>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</si>
  <si>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</si>
  <si>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</si>
  <si>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</si>
  <si>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</si>
  <si>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</si>
  <si>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</si>
  <si>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</si>
  <si>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</si>
  <si>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</si>
  <si>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</si>
  <si>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</si>
  <si>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</si>
  <si>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</si>
  <si>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</si>
  <si>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</si>
  <si>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</si>
  <si>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</si>
  <si>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</si>
  <si>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</si>
  <si>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</si>
  <si>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</si>
  <si>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</si>
  <si>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</si>
  <si>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</si>
  <si>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</si>
  <si>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</si>
  <si>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</si>
  <si>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</si>
  <si>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</si>
  <si>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</si>
  <si>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</si>
  <si>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</si>
  <si>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</si>
  <si>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</si>
  <si>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</si>
  <si>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</si>
  <si>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</si>
  <si>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</si>
  <si>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</si>
  <si>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</si>
  <si>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</si>
  <si>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</si>
  <si>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</si>
  <si>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</si>
  <si>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</si>
  <si>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</si>
  <si>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</si>
  <si>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</si>
  <si>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</si>
  <si>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</si>
  <si>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</si>
  <si>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</si>
  <si>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</si>
  <si>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</si>
  <si>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</si>
  <si>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</si>
  <si>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</si>
  <si>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</si>
  <si>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</si>
  <si>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</si>
  <si>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</si>
  <si>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</si>
  <si>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</si>
  <si>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</si>
  <si>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</si>
  <si>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</si>
  <si>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</si>
  <si>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</si>
  <si>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</si>
  <si>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</si>
  <si>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</si>
  <si>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</si>
  <si>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</si>
  <si>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</si>
  <si>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</si>
  <si>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</si>
  <si>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</si>
  <si>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</si>
  <si>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</si>
  <si>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</si>
  <si>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</si>
  <si>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</si>
  <si>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</si>
  <si>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</si>
  <si>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</si>
  <si>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</si>
  <si>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</si>
  <si>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</si>
  <si>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</si>
  <si>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</si>
  <si>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</si>
  <si>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</si>
  <si>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</si>
  <si>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</si>
  <si>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</si>
  <si>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</si>
  <si>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</si>
  <si>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</si>
  <si>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</si>
  <si>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</si>
  <si>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</si>
  <si>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</si>
  <si>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</si>
  <si>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</si>
  <si>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</si>
  <si>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</si>
  <si>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</si>
  <si>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</si>
  <si>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</si>
  <si>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</si>
  <si>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</si>
  <si>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</si>
  <si>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</si>
  <si>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</si>
  <si>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</si>
  <si>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</si>
  <si>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</si>
  <si>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</si>
  <si>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</si>
  <si>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</si>
  <si>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</si>
  <si>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</si>
  <si>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</si>
  <si>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</si>
  <si>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</si>
  <si>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</si>
  <si>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</si>
  <si>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</si>
  <si>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</si>
  <si>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</si>
  <si>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</si>
  <si>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</si>
  <si>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</si>
  <si>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</si>
  <si>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</si>
  <si>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</si>
  <si>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</si>
  <si>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</si>
  <si>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</si>
  <si>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</si>
  <si>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</si>
  <si>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</si>
  <si>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</si>
  <si>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</si>
  <si>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</si>
  <si>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</si>
  <si>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</si>
  <si>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</si>
  <si>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</si>
  <si>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</si>
  <si>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</si>
  <si>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</si>
  <si>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</si>
  <si>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</si>
  <si>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</si>
  <si>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</si>
  <si>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</si>
  <si>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</si>
  <si>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</si>
  <si>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</si>
  <si>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</si>
  <si>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</si>
  <si>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</si>
  <si>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</si>
  <si>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</si>
  <si>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</si>
  <si>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</si>
  <si>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</si>
  <si>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</si>
  <si>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</si>
  <si>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</si>
  <si>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</si>
  <si>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</si>
  <si>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</si>
  <si>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</si>
  <si>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</si>
  <si>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</si>
  <si>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</si>
  <si>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</si>
  <si>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</si>
  <si>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</si>
  <si>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</si>
  <si>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</si>
  <si>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</si>
  <si>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</si>
  <si>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</si>
  <si>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</si>
  <si>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</si>
  <si>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</si>
  <si>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</si>
  <si>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</si>
  <si>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</si>
  <si>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</si>
  <si>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</si>
  <si>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</si>
  <si>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</si>
  <si>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</si>
  <si>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</si>
  <si>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</si>
  <si>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</si>
  <si>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</si>
  <si>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</si>
  <si>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</si>
  <si>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</si>
  <si>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</si>
  <si>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</si>
  <si>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</si>
  <si>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</si>
  <si>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</si>
  <si>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</si>
  <si>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</si>
  <si>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</si>
  <si>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</si>
  <si>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</si>
  <si>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</si>
  <si>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</si>
  <si>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</si>
  <si>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</si>
  <si>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</si>
  <si>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</si>
  <si>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</si>
  <si>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</si>
  <si>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</si>
  <si>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</si>
  <si>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</si>
  <si>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</si>
  <si>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</si>
  <si>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</si>
  <si>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</si>
  <si>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</si>
  <si>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</si>
  <si>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</si>
  <si>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</si>
  <si>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</si>
  <si>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</si>
  <si>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</si>
  <si>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</si>
  <si>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</si>
  <si>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</si>
  <si>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</si>
  <si>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</si>
  <si>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</si>
  <si>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</si>
  <si>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</si>
  <si>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</si>
  <si>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</si>
  <si>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</si>
  <si>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</si>
  <si>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</si>
  <si>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</si>
  <si>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</si>
  <si>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</si>
  <si>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</si>
  <si>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</si>
  <si>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</si>
  <si>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</si>
  <si>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</si>
  <si>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</si>
  <si>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</si>
  <si>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</si>
  <si>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</si>
  <si>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</si>
  <si>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</si>
  <si>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</si>
  <si>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</si>
  <si>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</si>
  <si>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</si>
  <si>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</si>
  <si>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</si>
  <si>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</si>
  <si>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</si>
  <si>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</si>
  <si>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</si>
  <si>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</si>
  <si>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</si>
  <si>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</si>
  <si>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</si>
  <si>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</si>
  <si>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</si>
  <si>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</si>
  <si>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</si>
  <si>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</si>
  <si>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</si>
  <si>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</si>
  <si>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</si>
  <si>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</si>
  <si>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</si>
  <si>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</si>
  <si>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</si>
  <si>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</si>
  <si>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</si>
  <si>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</si>
  <si>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</si>
  <si>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</si>
  <si>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</si>
  <si>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</si>
  <si>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</si>
  <si>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</si>
  <si>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</si>
  <si>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</si>
  <si>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</si>
  <si>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</si>
  <si>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</si>
  <si>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</si>
  <si>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</si>
  <si>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</si>
  <si>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</si>
  <si>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</si>
  <si>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</si>
  <si>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</si>
  <si>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</si>
  <si>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</si>
  <si>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</si>
  <si>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</si>
  <si>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</si>
  <si>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</si>
  <si>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</si>
  <si>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</si>
  <si>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</si>
  <si>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</si>
  <si>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</si>
  <si>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</si>
  <si>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</si>
  <si>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</si>
  <si>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</si>
  <si>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</si>
  <si>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</si>
  <si>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</si>
  <si>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</si>
  <si>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</si>
  <si>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</si>
  <si>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</si>
  <si>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</si>
  <si>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</si>
  <si>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</si>
  <si>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</si>
  <si>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</si>
  <si>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</si>
  <si>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</si>
  <si>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</si>
  <si>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</si>
  <si>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</si>
  <si>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</si>
  <si>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</si>
  <si>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</si>
  <si>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</si>
  <si>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</si>
  <si>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</si>
  <si>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</si>
  <si>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</si>
  <si>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</si>
  <si>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</si>
  <si>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</si>
  <si>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</si>
  <si>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</si>
  <si>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</si>
  <si>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</si>
  <si>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</si>
  <si>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</si>
  <si>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</si>
  <si>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</si>
  <si>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</si>
  <si>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</si>
  <si>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</si>
  <si>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</si>
  <si>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</si>
  <si>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</si>
  <si>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</si>
  <si>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</si>
  <si>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</si>
  <si>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</si>
  <si>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</si>
  <si>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</si>
  <si>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</si>
  <si>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</si>
  <si>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</si>
  <si>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</si>
  <si>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</si>
  <si>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</si>
  <si>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</si>
  <si>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</si>
  <si>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</si>
  <si>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</si>
  <si>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</si>
  <si>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</si>
  <si>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</si>
  <si>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</si>
  <si>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</si>
  <si>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</si>
  <si>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</si>
  <si>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</si>
  <si>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</si>
  <si>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</si>
  <si>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</si>
  <si>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</si>
  <si>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</si>
  <si>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</si>
  <si>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</si>
  <si>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</si>
  <si>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</si>
  <si>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</si>
  <si>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</si>
  <si>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</si>
  <si>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</si>
  <si>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</si>
  <si>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</si>
  <si>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</si>
  <si>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</si>
  <si>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</si>
  <si>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</si>
  <si>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</si>
  <si>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</si>
  <si>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</si>
  <si>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</si>
  <si>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</si>
  <si>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</si>
  <si>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</si>
  <si>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</si>
  <si>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</si>
  <si>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</si>
  <si>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</si>
  <si>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</si>
  <si>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</si>
  <si>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</si>
  <si>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</si>
  <si>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</si>
  <si>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</si>
  <si>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</si>
  <si>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</si>
  <si>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</si>
  <si>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</si>
  <si>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</si>
  <si>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</si>
  <si>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</si>
  <si>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</si>
  <si>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</si>
  <si>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</si>
  <si>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</si>
  <si>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</si>
  <si>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</si>
  <si>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</si>
  <si>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</si>
  <si>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</si>
  <si>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</si>
  <si>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</si>
  <si>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</si>
  <si>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</si>
  <si>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</si>
  <si>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</si>
  <si>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</si>
  <si>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</si>
  <si>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</si>
  <si>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</si>
  <si>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</si>
  <si>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</si>
  <si>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</si>
  <si>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</si>
  <si>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</si>
  <si>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</si>
  <si>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</si>
  <si>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</si>
  <si>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</si>
  <si>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</si>
  <si>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</si>
  <si>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</si>
  <si>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</si>
  <si>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</si>
  <si>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</si>
  <si>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</si>
  <si>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</si>
  <si>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</si>
  <si>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</si>
  <si>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</si>
  <si>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</si>
  <si>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</si>
  <si>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</si>
  <si>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</si>
  <si>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</si>
  <si>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</si>
  <si>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</si>
  <si>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</si>
  <si>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</si>
  <si>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</si>
  <si>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</si>
  <si>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</si>
  <si>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</si>
  <si>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</si>
  <si>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</si>
  <si>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</si>
  <si>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</si>
  <si>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</si>
  <si>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</si>
  <si>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</si>
  <si>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</si>
  <si>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</si>
  <si>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</si>
  <si>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</si>
  <si>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</si>
  <si>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</si>
  <si>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</si>
  <si>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</si>
  <si>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</si>
  <si>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</si>
  <si>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</si>
  <si>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</si>
  <si>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</si>
  <si>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</si>
  <si>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</si>
  <si>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</si>
  <si>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</si>
  <si>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</si>
  <si>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</si>
  <si>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</si>
  <si>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</si>
  <si>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</si>
  <si>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</si>
  <si>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</si>
  <si>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</si>
  <si>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</si>
  <si>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</si>
  <si>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</si>
  <si>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</si>
  <si>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</si>
  <si>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</si>
  <si>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</si>
  <si>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</si>
  <si>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</si>
  <si>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</si>
  <si>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</si>
  <si>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</si>
  <si>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</si>
  <si>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</si>
  <si>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</si>
  <si>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</si>
  <si>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</si>
  <si>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</si>
  <si>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</si>
  <si>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</si>
  <si>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</si>
  <si>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</si>
  <si>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</si>
  <si>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</si>
  <si>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</si>
  <si>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</si>
  <si>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</si>
  <si>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</si>
  <si>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</si>
  <si>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</si>
  <si>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</si>
  <si>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</si>
  <si>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</si>
  <si>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</si>
  <si>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</si>
  <si>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</si>
  <si>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</si>
  <si>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</si>
  <si>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</si>
  <si>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</si>
  <si>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</si>
  <si>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</si>
  <si>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</si>
  <si>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</si>
  <si>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</si>
  <si>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</si>
  <si>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</si>
  <si>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</si>
  <si>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</si>
  <si>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</si>
  <si>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</si>
  <si>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</si>
  <si>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</si>
  <si>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</si>
  <si>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</si>
  <si>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</si>
  <si>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</si>
  <si>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</si>
  <si>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</si>
  <si>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</si>
  <si>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</si>
  <si>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</si>
  <si>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</si>
  <si>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</si>
  <si>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</si>
  <si>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</si>
  <si>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</si>
  <si>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</si>
  <si>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</si>
  <si>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</si>
  <si>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</si>
  <si>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</si>
  <si>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</si>
  <si>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</si>
  <si>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</si>
  <si>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</si>
  <si>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</si>
  <si>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</si>
  <si>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</si>
  <si>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</si>
  <si>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</si>
  <si>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</si>
  <si>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</si>
  <si>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</si>
  <si>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</si>
  <si>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</si>
  <si>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</si>
  <si>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</si>
  <si>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</si>
  <si>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</si>
  <si>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</si>
  <si>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</si>
  <si>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</si>
  <si>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</si>
  <si>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</si>
  <si>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</si>
  <si>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</si>
  <si>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</si>
  <si>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</si>
  <si>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</si>
  <si>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</si>
  <si>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</si>
  <si>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</si>
  <si>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</si>
  <si>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</si>
  <si>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</si>
  <si>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</si>
  <si>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</si>
  <si>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</si>
  <si>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</si>
  <si>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</si>
  <si>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</si>
  <si>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</si>
  <si>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</si>
  <si>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</si>
  <si>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</si>
  <si>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</si>
  <si>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</si>
  <si>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</si>
  <si>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</si>
  <si>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</si>
  <si>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</si>
  <si>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</si>
  <si>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</si>
  <si>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</si>
  <si>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</si>
  <si>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</si>
  <si>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</si>
  <si>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</si>
  <si>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</si>
  <si>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</si>
  <si>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</si>
  <si>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</si>
  <si>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</si>
  <si>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</si>
  <si>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</si>
  <si>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</si>
  <si>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</si>
  <si>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</si>
  <si>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</si>
  <si>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</si>
  <si>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</si>
  <si>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</si>
  <si>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</si>
  <si>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</si>
  <si>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</si>
  <si>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</si>
  <si>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</si>
  <si>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</si>
  <si>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</si>
  <si>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</si>
  <si>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</si>
  <si>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</si>
  <si>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</si>
  <si>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</si>
  <si>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</si>
  <si>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</si>
  <si>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</si>
  <si>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</si>
  <si>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</si>
  <si>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</si>
  <si>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</si>
  <si>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</si>
  <si>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</si>
  <si>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</si>
  <si>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</si>
  <si>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</si>
  <si>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</si>
  <si>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</si>
  <si>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</si>
  <si>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</si>
  <si>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</si>
  <si>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</si>
  <si>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</si>
  <si>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</si>
  <si>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</si>
  <si>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</si>
  <si>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</si>
  <si>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</si>
  <si>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</si>
  <si>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</si>
  <si>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</si>
  <si>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</si>
  <si>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</si>
  <si>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</si>
  <si>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</si>
  <si>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</si>
  <si>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</si>
  <si>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</si>
  <si>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</si>
  <si>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</si>
  <si>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</si>
  <si>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</si>
  <si>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</si>
  <si>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</si>
  <si>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</si>
  <si>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</si>
  <si>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</si>
  <si>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</si>
  <si>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</si>
  <si>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</si>
  <si>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</si>
  <si>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</si>
  <si>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</si>
  <si>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</si>
  <si>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</si>
  <si>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</si>
  <si>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</si>
  <si>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</si>
  <si>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</si>
  <si>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</si>
  <si>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</si>
  <si>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</si>
  <si>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</si>
  <si>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</si>
  <si>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</si>
  <si>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</si>
  <si>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</si>
  <si>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</si>
  <si>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</si>
  <si>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</si>
  <si>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</si>
  <si>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</si>
  <si>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</si>
  <si>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</si>
  <si>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</si>
  <si>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</si>
  <si>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</si>
  <si>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</si>
  <si>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</si>
  <si>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</si>
  <si>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</si>
  <si>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</si>
  <si>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</si>
  <si>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</si>
  <si>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</si>
  <si>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</si>
  <si>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</si>
  <si>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</si>
  <si>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</si>
  <si>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</si>
  <si>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</si>
  <si>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</si>
  <si>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</si>
  <si>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</si>
  <si>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</si>
  <si>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</si>
  <si>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</si>
  <si>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</si>
  <si>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</si>
  <si>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</si>
  <si>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</si>
  <si>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</si>
  <si>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</si>
  <si>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</si>
  <si>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</si>
  <si>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</si>
  <si>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</si>
  <si>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</si>
  <si>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</si>
  <si>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</si>
  <si>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</si>
  <si>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</si>
  <si>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</si>
  <si>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</si>
  <si>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</si>
  <si>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</si>
  <si>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</si>
  <si>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</si>
  <si>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</si>
  <si>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</si>
  <si>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</si>
  <si>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</si>
  <si>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</si>
  <si>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</si>
  <si>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</si>
  <si>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</si>
  <si>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</si>
  <si>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</si>
  <si>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</si>
  <si>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</si>
  <si>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</si>
  <si>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</si>
  <si>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</si>
  <si>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</si>
  <si>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</si>
  <si>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</si>
  <si>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</si>
  <si>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</si>
  <si>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</si>
  <si>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</si>
  <si>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</si>
  <si>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</si>
  <si>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</si>
  <si>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</si>
  <si>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</si>
  <si>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</si>
  <si>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</si>
  <si>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</si>
  <si>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</si>
  <si>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</si>
  <si>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</si>
  <si>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</si>
  <si>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</si>
  <si>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</si>
  <si>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</si>
  <si>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</si>
  <si>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</si>
  <si>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</si>
  <si>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</si>
  <si>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</si>
  <si>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</si>
  <si>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</si>
  <si>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</si>
  <si>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</si>
  <si>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</si>
  <si>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</si>
  <si>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</si>
  <si>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</si>
  <si>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</si>
  <si>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</si>
  <si>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</si>
  <si>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</si>
  <si>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</si>
  <si>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</si>
  <si>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</si>
  <si>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</si>
  <si>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</si>
  <si>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</si>
  <si>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</si>
  <si>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</si>
  <si>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</si>
  <si>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</si>
  <si>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</si>
  <si>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</si>
  <si>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</si>
  <si>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</si>
  <si>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</si>
  <si>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</si>
  <si>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</si>
  <si>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</si>
  <si>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</si>
  <si>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</si>
  <si>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</si>
  <si>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</si>
  <si>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</si>
  <si>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</si>
  <si>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</si>
  <si>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</si>
  <si>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</si>
  <si>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</si>
  <si>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</si>
  <si>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</si>
  <si>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</si>
  <si>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</si>
  <si>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</si>
  <si>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</si>
  <si>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</si>
  <si>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</si>
  <si>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</si>
  <si>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</si>
  <si>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</si>
  <si>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</si>
  <si>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</si>
  <si>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</si>
  <si>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</si>
  <si>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</si>
  <si>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</si>
  <si>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</si>
  <si>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</si>
  <si>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</si>
  <si>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</si>
  <si>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</si>
  <si>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</si>
  <si>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</si>
  <si>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</si>
  <si>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</si>
  <si>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</si>
  <si>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</si>
  <si>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</si>
  <si>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</si>
  <si>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</si>
  <si>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</si>
  <si>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</si>
  <si>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</si>
  <si>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</si>
  <si>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</si>
  <si>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</si>
  <si>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</si>
  <si>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</si>
  <si>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</si>
  <si>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</si>
  <si>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</si>
  <si>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</si>
  <si>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</si>
  <si>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</si>
  <si>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</si>
  <si>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</si>
  <si>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</si>
  <si>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</si>
  <si>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</si>
  <si>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</si>
  <si>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</si>
  <si>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</si>
  <si>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</si>
  <si>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</si>
  <si>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</si>
  <si>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</si>
  <si>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</si>
  <si>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</si>
  <si>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</si>
  <si>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</si>
  <si>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</si>
  <si>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</si>
  <si>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</si>
  <si>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</si>
  <si>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</si>
  <si>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</si>
  <si>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</si>
  <si>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</si>
  <si>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</si>
  <si>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</si>
  <si>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</si>
  <si>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</si>
  <si>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</si>
  <si>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</si>
  <si>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</si>
  <si>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</si>
  <si>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</si>
  <si>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</si>
  <si>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</si>
  <si>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</si>
  <si>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</si>
  <si>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</si>
  <si>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</si>
  <si>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</si>
  <si>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</si>
  <si>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</si>
  <si>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</si>
  <si>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</si>
  <si>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</si>
  <si>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</si>
  <si>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</si>
  <si>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</si>
  <si>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</si>
  <si>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</si>
  <si>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</si>
  <si>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</si>
  <si>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</si>
  <si>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</si>
  <si>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</si>
  <si>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</si>
  <si>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</si>
  <si>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</si>
  <si>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</si>
  <si>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</si>
  <si>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</si>
  <si>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</si>
  <si>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</si>
  <si>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</si>
  <si>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</si>
  <si>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</si>
  <si>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</si>
  <si>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</si>
  <si>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</si>
  <si>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</si>
  <si>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</si>
  <si>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</si>
  <si>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</si>
  <si>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</si>
  <si>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</si>
  <si>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</si>
  <si>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</si>
  <si>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</si>
  <si>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</si>
  <si>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</si>
  <si>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</si>
  <si>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</si>
  <si>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</si>
  <si>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</si>
  <si>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</si>
  <si>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</si>
  <si>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</si>
  <si>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</si>
  <si>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</si>
  <si>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</si>
  <si>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</si>
  <si>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</si>
  <si>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</si>
  <si>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</si>
  <si>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</si>
  <si>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</si>
  <si>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</si>
  <si>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</si>
  <si>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</si>
  <si>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</si>
  <si>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</si>
  <si>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</si>
  <si>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</si>
  <si>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</si>
  <si>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</si>
  <si>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</si>
  <si>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</si>
  <si>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</si>
  <si>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</si>
  <si>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</si>
  <si>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</si>
  <si>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</si>
  <si>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</si>
  <si>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</si>
  <si>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</si>
  <si>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</si>
  <si>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</si>
  <si>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</si>
  <si>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</si>
  <si>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</si>
  <si>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</si>
  <si>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</si>
  <si>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</si>
  <si>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</si>
  <si>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</si>
  <si>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</si>
  <si>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</si>
  <si>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</si>
  <si>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</si>
  <si>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</si>
  <si>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</si>
  <si>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</si>
  <si>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</si>
  <si>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</si>
  <si>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</si>
  <si>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</si>
  <si>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</si>
  <si>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</si>
  <si>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</si>
  <si>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</si>
  <si>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</si>
  <si>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</si>
  <si>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</si>
  <si>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</si>
  <si>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</si>
  <si>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</si>
  <si>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</si>
  <si>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</si>
  <si>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</si>
  <si>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</si>
  <si>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</si>
  <si>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</si>
  <si>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</si>
  <si>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</si>
  <si>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</si>
  <si>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</si>
  <si>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</si>
  <si>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</si>
  <si>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</si>
  <si>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</si>
  <si>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</si>
  <si>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</si>
  <si>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</si>
  <si>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</si>
  <si>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</si>
  <si>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</si>
  <si>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</si>
  <si>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</si>
  <si>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</si>
  <si>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</si>
  <si>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</si>
  <si>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</si>
  <si>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</si>
  <si>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</si>
  <si>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</si>
  <si>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</si>
  <si>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</si>
  <si>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</si>
  <si>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</si>
  <si>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</si>
  <si>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</si>
  <si>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</si>
  <si>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</si>
  <si>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</si>
  <si>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</si>
  <si>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</si>
  <si>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</si>
  <si>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</si>
  <si>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</si>
  <si>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</si>
  <si>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</si>
  <si>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</si>
  <si>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</si>
  <si>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</si>
  <si>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</si>
  <si>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</si>
  <si>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</si>
  <si>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</si>
  <si>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</si>
  <si>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</si>
  <si>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</si>
  <si>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</si>
  <si>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</si>
  <si>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</si>
  <si>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</si>
  <si>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</si>
  <si>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</si>
  <si>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</si>
  <si>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</si>
  <si>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</si>
  <si>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</si>
  <si>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</si>
  <si>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</si>
  <si>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</si>
  <si>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</si>
  <si>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</si>
  <si>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</si>
  <si>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</si>
  <si>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</si>
  <si>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</si>
  <si>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</si>
  <si>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</si>
  <si>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</si>
  <si>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</si>
  <si>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</si>
  <si>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</si>
  <si>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</si>
  <si>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</si>
  <si>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</si>
  <si>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</si>
  <si>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</si>
  <si>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</si>
  <si>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</si>
  <si>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</si>
  <si>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</si>
  <si>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</si>
  <si>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</si>
  <si>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</si>
  <si>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</si>
  <si>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</si>
  <si>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</si>
  <si>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</si>
  <si>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</si>
  <si>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</si>
  <si>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</si>
  <si>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</si>
  <si>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</si>
  <si>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</si>
  <si>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</si>
  <si>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</si>
  <si>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</si>
  <si>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</si>
  <si>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</si>
  <si>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</si>
  <si>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</si>
  <si>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</si>
  <si>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</si>
  <si>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</si>
  <si>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</si>
  <si>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</si>
  <si>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</si>
  <si>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</si>
  <si>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</si>
  <si>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</si>
  <si>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</si>
  <si>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</si>
  <si>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</si>
  <si>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</si>
  <si>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</si>
  <si>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</si>
  <si>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</si>
  <si>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</si>
  <si>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</si>
  <si>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</si>
  <si>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</si>
  <si>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</si>
  <si>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</si>
  <si>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</si>
  <si>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</si>
  <si>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</si>
  <si>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</si>
  <si>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</si>
  <si>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</si>
  <si>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</si>
  <si>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</si>
  <si>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</si>
  <si>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</si>
  <si>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</si>
  <si>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</si>
  <si>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</si>
  <si>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</si>
  <si>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</si>
  <si>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</si>
  <si>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</si>
  <si>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</si>
  <si>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</si>
  <si>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</si>
  <si>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</si>
  <si>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</si>
  <si>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</si>
  <si>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</si>
  <si>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</si>
  <si>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</si>
  <si>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</si>
  <si>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</si>
  <si>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</si>
  <si>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</si>
  <si>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</si>
  <si>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</si>
  <si>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</si>
  <si>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</si>
  <si>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</si>
  <si>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</si>
  <si>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</si>
  <si>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</si>
  <si>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</si>
  <si>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</si>
  <si>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</si>
  <si>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</si>
  <si>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</si>
  <si>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</si>
  <si>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</si>
  <si>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</si>
  <si>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</si>
  <si>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</si>
  <si>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</si>
  <si>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</si>
  <si>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</si>
  <si>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</si>
  <si>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</si>
  <si>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</si>
  <si>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</si>
  <si>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</si>
  <si>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</si>
  <si>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</si>
  <si>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</si>
  <si>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</si>
  <si>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</si>
  <si>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</si>
  <si>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</si>
  <si>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</si>
  <si>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</si>
  <si>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</si>
  <si>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</si>
  <si>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</si>
  <si>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</si>
  <si>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</si>
  <si>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</si>
  <si>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</si>
  <si>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</si>
  <si>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</si>
  <si>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</si>
  <si>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</si>
  <si>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</si>
  <si>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</si>
  <si>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</si>
  <si>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</si>
  <si>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</si>
  <si>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</si>
  <si>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</si>
  <si>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</si>
  <si>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</si>
  <si>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</si>
  <si>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</si>
  <si>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</si>
  <si>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</si>
  <si>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</si>
  <si>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</si>
  <si>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</si>
  <si>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</si>
  <si>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</si>
  <si>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</si>
  <si>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</si>
  <si>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</si>
  <si>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</si>
  <si>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</si>
  <si>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</si>
  <si>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</si>
  <si>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</si>
  <si>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</si>
  <si>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</si>
  <si>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</si>
  <si>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</si>
  <si>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</si>
  <si>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</si>
  <si>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</si>
  <si>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</si>
  <si>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</si>
  <si>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</si>
  <si>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</si>
  <si>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</si>
  <si>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</si>
  <si>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</si>
  <si>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</si>
  <si>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</si>
  <si>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</si>
  <si>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</si>
  <si>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</si>
  <si>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</si>
  <si>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</si>
  <si>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</si>
  <si>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</si>
  <si>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</si>
  <si>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</si>
  <si>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</si>
  <si>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</si>
  <si>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</si>
  <si>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</si>
  <si>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</si>
  <si>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</si>
  <si>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</si>
  <si>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</si>
  <si>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</si>
  <si>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</si>
  <si>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</si>
  <si>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</si>
  <si>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</si>
  <si>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</si>
  <si>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</si>
  <si>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</si>
  <si>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</si>
  <si>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</si>
  <si>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</si>
  <si>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</si>
  <si>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</si>
  <si>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</si>
  <si>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</si>
  <si>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</si>
  <si>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</si>
  <si>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</si>
  <si>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</si>
  <si>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</si>
  <si>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</si>
  <si>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</si>
  <si>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</si>
  <si>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</si>
  <si>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</si>
  <si>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</si>
  <si>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</si>
  <si>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</si>
  <si>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</si>
  <si>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</si>
  <si>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</si>
  <si>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</si>
  <si>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</si>
  <si>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</si>
  <si>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</si>
  <si>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</si>
  <si>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</si>
  <si>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</si>
  <si>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</si>
  <si>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</si>
  <si>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</si>
  <si>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</si>
  <si>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</si>
  <si>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</si>
  <si>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</si>
  <si>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</si>
  <si>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</si>
  <si>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</si>
  <si>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</si>
  <si>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</si>
  <si>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</si>
  <si>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</si>
  <si>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</si>
  <si>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</si>
  <si>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</si>
  <si>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</si>
  <si>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</si>
  <si>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</si>
  <si>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</si>
  <si>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</si>
  <si>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</si>
  <si>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</si>
  <si>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</si>
  <si>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</si>
  <si>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</si>
  <si>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</si>
  <si>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</si>
  <si>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</si>
  <si>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</si>
  <si>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</si>
  <si>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</si>
  <si>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</si>
  <si>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</si>
  <si>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</si>
  <si>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</si>
  <si>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</si>
  <si>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</si>
  <si>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</si>
  <si>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</si>
  <si>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</si>
  <si>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</si>
  <si>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</si>
  <si>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</si>
  <si>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</si>
  <si>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</si>
  <si>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</si>
  <si>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</si>
  <si>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</si>
  <si>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</si>
  <si>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</si>
  <si>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</si>
  <si>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</si>
  <si>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</si>
  <si>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</si>
  <si>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</si>
  <si>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</si>
  <si>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</si>
  <si>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</si>
  <si>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</si>
  <si>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</si>
  <si>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</si>
  <si>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</si>
  <si>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</si>
  <si>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</si>
  <si>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</si>
  <si>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</si>
  <si>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</si>
  <si>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</si>
  <si>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</si>
  <si>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</si>
  <si>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</si>
  <si>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</si>
  <si>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</si>
  <si>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</si>
  <si>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</si>
  <si>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</si>
  <si>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</si>
  <si>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</si>
  <si>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</si>
  <si>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</si>
  <si>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</si>
  <si>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</si>
  <si>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</si>
  <si>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</si>
  <si>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</si>
  <si>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</si>
  <si>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</si>
  <si>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</si>
  <si>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</si>
  <si>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</si>
  <si>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</si>
  <si>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</si>
  <si>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</si>
  <si>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</si>
  <si>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</si>
  <si>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</si>
  <si>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</si>
  <si>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</si>
  <si>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</si>
  <si>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</si>
  <si>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</si>
  <si>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</si>
  <si>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</si>
  <si>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</si>
  <si>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</si>
  <si>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</si>
  <si>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</si>
  <si>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</si>
  <si>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</si>
  <si>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</si>
  <si>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</si>
  <si>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</si>
  <si>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</si>
  <si>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</si>
  <si>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</si>
  <si>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</si>
  <si>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</si>
  <si>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</si>
  <si>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</si>
  <si>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</si>
  <si>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</si>
  <si>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</si>
  <si>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</si>
  <si>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</si>
  <si>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</si>
  <si>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</si>
  <si>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</si>
  <si>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</si>
  <si>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</si>
  <si>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</si>
  <si>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</si>
  <si>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</si>
  <si>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</si>
  <si>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</si>
  <si>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</si>
  <si>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</si>
  <si>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</si>
  <si>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</si>
  <si>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</si>
  <si>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</si>
  <si>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</si>
  <si>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</si>
  <si>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</si>
  <si>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</si>
  <si>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</si>
  <si>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</si>
  <si>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</si>
  <si>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</si>
  <si>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</si>
  <si>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</si>
  <si>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</si>
  <si>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</si>
  <si>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</si>
  <si>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</si>
  <si>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</si>
  <si>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</si>
  <si>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</si>
  <si>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</si>
  <si>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</si>
  <si>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</si>
  <si>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</si>
  <si>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</si>
  <si>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</si>
  <si>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</si>
  <si>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</si>
  <si>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</si>
  <si>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</si>
  <si>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</si>
  <si>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</si>
  <si>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</si>
  <si>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</si>
  <si>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</si>
  <si>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</si>
  <si>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</si>
  <si>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</si>
  <si>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</si>
  <si>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</si>
  <si>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</si>
  <si>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</si>
  <si>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</si>
  <si>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</si>
  <si>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</si>
  <si>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</si>
  <si>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</si>
  <si>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</si>
  <si>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</si>
  <si>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</si>
  <si>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</si>
  <si>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</si>
  <si>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</si>
  <si>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</si>
  <si>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</si>
  <si>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</si>
  <si>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</si>
  <si>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</si>
  <si>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</si>
  <si>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</si>
  <si>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</si>
  <si>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</si>
  <si>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</si>
  <si>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</si>
  <si>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</si>
  <si>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</si>
  <si>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</si>
  <si>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</si>
  <si>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</si>
  <si>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</si>
  <si>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</si>
  <si>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</si>
  <si>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</si>
  <si>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</si>
  <si>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</si>
  <si>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</si>
  <si>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</si>
  <si>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</si>
  <si>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</si>
  <si>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</si>
  <si>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</si>
  <si>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</si>
  <si>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</si>
  <si>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</si>
  <si>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</si>
  <si>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</si>
  <si>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</si>
  <si>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</si>
  <si>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</si>
  <si>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</si>
  <si>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</si>
  <si>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</si>
  <si>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</si>
  <si>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</si>
  <si>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</si>
  <si>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</si>
  <si>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</si>
  <si>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</si>
  <si>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</si>
  <si>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</si>
  <si>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</si>
  <si>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</si>
  <si>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</si>
  <si>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</si>
  <si>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</si>
  <si>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</si>
  <si>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</si>
  <si>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</si>
  <si>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</si>
  <si>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</si>
  <si>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</si>
  <si>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</si>
  <si>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</si>
  <si>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</si>
  <si>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</si>
  <si>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</si>
  <si>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</si>
  <si>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</si>
  <si>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</si>
  <si>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</si>
  <si>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</si>
  <si>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</si>
  <si>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</si>
  <si>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</si>
  <si>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</si>
  <si>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</si>
  <si>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</si>
  <si>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</si>
  <si>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</si>
  <si>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</si>
  <si>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</si>
  <si>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</si>
  <si>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</si>
  <si>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</si>
  <si>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</si>
  <si>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</si>
  <si>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</si>
  <si>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</si>
  <si>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</si>
  <si>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</si>
  <si>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</si>
  <si>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</si>
  <si>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</si>
  <si>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</si>
  <si>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</si>
  <si>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</si>
  <si>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</si>
  <si>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</si>
  <si>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</si>
  <si>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</si>
  <si>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</si>
  <si>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</si>
  <si>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</si>
  <si>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</si>
  <si>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</si>
  <si>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</si>
  <si>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</si>
  <si>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</si>
  <si>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</si>
  <si>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</si>
  <si>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</si>
  <si>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</si>
  <si>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</si>
  <si>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</si>
  <si>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</si>
  <si>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</si>
  <si>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</si>
  <si>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</si>
  <si>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</si>
  <si>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</si>
  <si>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</si>
  <si>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</si>
  <si>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</si>
  <si>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</si>
  <si>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</si>
  <si>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</si>
  <si>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</si>
  <si>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</si>
  <si>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</si>
  <si>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</si>
  <si>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</si>
  <si>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</si>
  <si>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</si>
  <si>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</si>
  <si>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</si>
  <si>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</si>
  <si>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</si>
  <si>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</si>
  <si>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</si>
  <si>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</si>
  <si>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</si>
  <si>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</si>
  <si>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</si>
  <si>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</si>
  <si>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</si>
  <si>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</si>
  <si>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</si>
  <si>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</si>
  <si>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</si>
  <si>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</si>
  <si>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</si>
  <si>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</si>
  <si>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</si>
  <si>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</si>
  <si>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</si>
  <si>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</si>
  <si>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</si>
  <si>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</si>
  <si>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</si>
  <si>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</si>
  <si>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</si>
  <si>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</si>
  <si>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</si>
  <si>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</si>
  <si>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</si>
  <si>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</si>
  <si>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</si>
  <si>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</si>
  <si>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</si>
  <si>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</si>
  <si>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</si>
  <si>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</si>
  <si>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</si>
  <si>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</si>
  <si>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</si>
  <si>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</si>
  <si>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</si>
  <si>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</si>
  <si>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</si>
  <si>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</si>
  <si>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</si>
  <si>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</si>
  <si>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</si>
  <si>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</si>
  <si>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</si>
  <si>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</si>
  <si>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</si>
  <si>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</si>
  <si>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</si>
  <si>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</si>
  <si>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</si>
  <si>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</si>
  <si>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</si>
  <si>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</si>
  <si>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</si>
  <si>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</si>
  <si>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</si>
  <si>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</si>
  <si>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</si>
  <si>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</si>
  <si>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</si>
  <si>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</si>
  <si>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</si>
  <si>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</si>
  <si>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</si>
  <si>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</si>
  <si>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</si>
  <si>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</si>
  <si>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</si>
  <si>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</si>
  <si>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</si>
  <si>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</si>
  <si>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</si>
  <si>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</si>
  <si>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</si>
  <si>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</si>
  <si>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</si>
  <si>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</si>
  <si>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</si>
  <si>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</si>
  <si>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</si>
  <si>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</si>
  <si>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</si>
  <si>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</si>
  <si>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</si>
  <si>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</si>
  <si>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</si>
  <si>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</si>
  <si>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</si>
  <si>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</si>
  <si>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</si>
  <si>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</si>
  <si>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</si>
  <si>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</si>
  <si>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</si>
  <si>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</si>
  <si>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</si>
  <si>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</si>
  <si>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</si>
  <si>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</si>
  <si>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</si>
  <si>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</si>
  <si>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</si>
  <si>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</si>
  <si>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</si>
  <si>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</si>
  <si>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</si>
  <si>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</si>
  <si>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</si>
  <si>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</si>
  <si>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</si>
  <si>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</si>
  <si>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</si>
  <si>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</si>
  <si>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</si>
  <si>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</si>
  <si>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</si>
  <si>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</si>
  <si>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</si>
  <si>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</si>
  <si>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</si>
  <si>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</si>
  <si>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</si>
  <si>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</si>
  <si>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</si>
  <si>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</si>
  <si>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</si>
  <si>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</si>
  <si>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</si>
  <si>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</si>
  <si>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</si>
  <si>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</si>
  <si>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</si>
  <si>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</si>
  <si>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</si>
  <si>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</si>
  <si>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</si>
  <si>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</si>
  <si>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</si>
  <si>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</si>
  <si>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</si>
  <si>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</si>
  <si>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</si>
  <si>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</si>
  <si>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</si>
  <si>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</si>
  <si>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</si>
  <si>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</si>
  <si>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</si>
  <si>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</si>
  <si>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</si>
  <si>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</si>
  <si>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</si>
  <si>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</si>
  <si>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</si>
  <si>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</si>
  <si>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</si>
  <si>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</si>
  <si>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</si>
  <si>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</si>
  <si>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</si>
  <si>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</si>
  <si>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</si>
  <si>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</si>
  <si>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</si>
  <si>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</si>
  <si>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</si>
  <si>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</si>
  <si>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</si>
  <si>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</si>
  <si>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</si>
  <si>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</si>
  <si>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</si>
  <si>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</si>
  <si>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</si>
  <si>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</si>
  <si>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</si>
  <si>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</si>
  <si>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</si>
  <si>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</si>
  <si>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</si>
  <si>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</si>
  <si>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</si>
  <si>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</si>
  <si>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</si>
  <si>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</si>
  <si>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</si>
  <si>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</si>
  <si>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</si>
  <si>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</si>
  <si>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</si>
  <si>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</si>
  <si>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</si>
  <si>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</si>
  <si>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</si>
  <si>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</si>
  <si>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</si>
  <si>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</si>
  <si>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</si>
  <si>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</si>
  <si>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</si>
  <si>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</si>
  <si>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</si>
  <si>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</si>
  <si>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</si>
  <si>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</si>
  <si>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</si>
  <si>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</si>
  <si>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</si>
  <si>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</si>
  <si>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</si>
  <si>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</si>
  <si>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</si>
  <si>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</si>
  <si>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</si>
  <si>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</si>
  <si>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</si>
  <si>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</si>
  <si>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</si>
  <si>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</si>
  <si>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</si>
  <si>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</si>
  <si>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</si>
  <si>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</si>
  <si>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</si>
  <si>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</si>
  <si>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</si>
  <si>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</si>
  <si>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</si>
  <si>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</si>
  <si>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</si>
  <si>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</si>
  <si>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</si>
  <si>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</si>
  <si>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</si>
  <si>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</si>
  <si>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</si>
  <si>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</si>
  <si>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</si>
  <si>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</si>
  <si>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</si>
  <si>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</si>
  <si>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</si>
  <si>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</si>
  <si>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</si>
  <si>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</si>
  <si>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</si>
  <si>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</si>
  <si>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</si>
  <si>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</si>
  <si>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</si>
  <si>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</si>
  <si>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</si>
  <si>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</si>
  <si>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</si>
  <si>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</si>
  <si>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</si>
  <si>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</si>
  <si>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</si>
  <si>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</si>
  <si>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</si>
  <si>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</si>
  <si>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</si>
  <si>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</si>
  <si>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</si>
  <si>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</si>
  <si>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</si>
  <si>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</si>
  <si>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</si>
  <si>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</si>
  <si>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</si>
  <si>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</si>
  <si>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</si>
  <si>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</si>
  <si>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</si>
  <si>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</si>
  <si>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</si>
  <si>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</si>
  <si>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</si>
  <si>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</si>
  <si>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</si>
  <si>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</si>
  <si>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</si>
  <si>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</si>
  <si>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</si>
  <si>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</si>
  <si>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</si>
  <si>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</si>
  <si>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</si>
  <si>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</si>
  <si>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</si>
  <si>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</si>
  <si>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</si>
  <si>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</si>
  <si>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</si>
  <si>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</si>
  <si>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</si>
  <si>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</si>
  <si>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</si>
  <si>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</si>
  <si>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</si>
  <si>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</si>
  <si>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</si>
  <si>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</si>
  <si>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</si>
  <si>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</si>
  <si>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</si>
  <si>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</si>
  <si>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</si>
  <si>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</si>
  <si>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</si>
  <si>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</si>
  <si>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</si>
  <si>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</si>
  <si>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</si>
  <si>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</si>
  <si>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</si>
  <si>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</si>
  <si>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</si>
  <si>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</si>
  <si>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</si>
  <si>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</si>
  <si>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</si>
  <si>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</si>
  <si>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</si>
  <si>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</si>
  <si>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</si>
  <si>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</si>
  <si>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</si>
  <si>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</si>
  <si>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</si>
  <si>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</si>
  <si>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</si>
  <si>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</si>
  <si>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</si>
  <si>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</si>
  <si>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</si>
  <si>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</si>
  <si>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</si>
  <si>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</si>
  <si>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</si>
  <si>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</si>
  <si>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</si>
  <si>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</si>
  <si>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</si>
  <si>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</si>
  <si>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</si>
  <si>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</si>
  <si>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</si>
  <si>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</si>
  <si>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</si>
  <si>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</si>
  <si>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</si>
  <si>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</si>
  <si>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</si>
  <si>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</si>
  <si>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</si>
  <si>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</si>
  <si>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</si>
  <si>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</si>
  <si>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</si>
  <si>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</si>
  <si>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</si>
  <si>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</si>
  <si>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</si>
  <si>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</si>
  <si>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</si>
  <si>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</si>
  <si>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</si>
  <si>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</si>
  <si>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</si>
  <si>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</si>
  <si>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</si>
  <si>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</si>
  <si>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</si>
  <si>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</si>
  <si>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</si>
  <si>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</si>
  <si>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</si>
  <si>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</si>
  <si>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</si>
  <si>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</si>
  <si>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</si>
  <si>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</si>
  <si>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</si>
  <si>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</si>
  <si>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</si>
  <si>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</si>
  <si>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</si>
  <si>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</si>
  <si>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</si>
  <si>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</si>
  <si>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</si>
  <si>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</si>
  <si>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</si>
  <si>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</si>
  <si>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</si>
  <si>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</si>
  <si>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</si>
  <si>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</si>
  <si>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</si>
  <si>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</si>
  <si>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</si>
  <si>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</si>
  <si>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</si>
  <si>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</si>
  <si>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</si>
  <si>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</si>
  <si>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</si>
  <si>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</si>
  <si>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</si>
  <si>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</si>
  <si>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</si>
  <si>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</si>
  <si>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</si>
  <si>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</si>
  <si>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</si>
  <si>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</si>
  <si>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</si>
  <si>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</si>
  <si>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</si>
  <si>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</si>
  <si>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</si>
  <si>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</si>
  <si>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</si>
  <si>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</si>
  <si>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</si>
  <si>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</si>
  <si>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</si>
  <si>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</si>
  <si>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</si>
  <si>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</si>
  <si>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</si>
  <si>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</si>
  <si>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</si>
  <si>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</si>
  <si>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</si>
  <si>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</si>
  <si>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</si>
  <si>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</si>
  <si>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</si>
  <si>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</si>
  <si>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</si>
  <si>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</si>
  <si>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</si>
  <si>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</si>
  <si>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</si>
  <si>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</si>
  <si>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</si>
  <si>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</si>
  <si>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</si>
  <si>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</si>
  <si>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</si>
  <si>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</si>
  <si>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</si>
  <si>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</si>
  <si>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</si>
  <si>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</si>
  <si>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</si>
  <si>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</si>
  <si>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</si>
  <si>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</si>
  <si>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</si>
  <si>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</si>
  <si>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</si>
  <si>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</si>
  <si>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</si>
  <si>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</si>
  <si>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</si>
  <si>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</si>
  <si>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</si>
  <si>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</si>
  <si>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</si>
  <si>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</si>
  <si>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</si>
  <si>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</si>
  <si>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</si>
  <si>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</si>
  <si>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</si>
  <si>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</si>
  <si>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</si>
  <si>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</si>
  <si>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</si>
  <si>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</si>
  <si>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</si>
  <si>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</si>
  <si>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</si>
  <si>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</si>
  <si>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</si>
  <si>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</si>
  <si>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</si>
  <si>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</si>
  <si>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</si>
  <si>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</si>
  <si>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</si>
  <si>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</si>
  <si>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</si>
  <si>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</si>
  <si>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</si>
  <si>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</si>
  <si>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</si>
  <si>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</si>
  <si>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</si>
  <si>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</si>
  <si>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</si>
  <si>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</si>
  <si>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</si>
  <si>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</si>
  <si>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</si>
  <si>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</si>
  <si>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</si>
  <si>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</si>
  <si>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</si>
  <si>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</si>
  <si>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</si>
  <si>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</si>
  <si>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</si>
  <si>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</si>
  <si>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</si>
  <si>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</si>
  <si>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</si>
  <si>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</si>
  <si>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</si>
  <si>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</si>
  <si>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</si>
  <si>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</si>
  <si>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</si>
  <si>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</si>
  <si>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</si>
  <si>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</si>
  <si>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</si>
  <si>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</si>
  <si>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</si>
  <si>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</si>
  <si>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</si>
  <si>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</si>
  <si>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</si>
  <si>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</si>
  <si>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</si>
  <si>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</si>
  <si>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</si>
  <si>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</si>
  <si>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</si>
  <si>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</si>
  <si>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</si>
  <si>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</si>
  <si>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</si>
  <si>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</si>
  <si>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</si>
  <si>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</si>
  <si>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</si>
  <si>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</si>
  <si>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</si>
  <si>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</si>
  <si>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</si>
  <si>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</si>
  <si>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</si>
  <si>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</si>
  <si>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</si>
  <si>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</si>
  <si>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</si>
  <si>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</si>
  <si>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</si>
  <si>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</si>
  <si>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</si>
  <si>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</si>
  <si>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</si>
  <si>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</si>
  <si>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</si>
  <si>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</si>
  <si>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</si>
  <si>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</si>
  <si>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</si>
  <si>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</si>
  <si>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</si>
  <si>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</si>
  <si>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</si>
  <si>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</si>
  <si>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</si>
  <si>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</si>
  <si>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</si>
  <si>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</si>
  <si>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</si>
  <si>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</si>
  <si>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</si>
  <si>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</si>
  <si>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</si>
  <si>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</si>
  <si>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</si>
  <si>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</si>
  <si>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</si>
  <si>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</si>
  <si>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</si>
  <si>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</si>
  <si>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</si>
  <si>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</si>
  <si>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</si>
  <si>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</si>
  <si>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</si>
  <si>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</si>
  <si>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</si>
  <si>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</si>
  <si>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</si>
  <si>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</si>
  <si>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</si>
  <si>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</si>
  <si>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</si>
  <si>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</si>
  <si>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</si>
  <si>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</si>
  <si>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</si>
  <si>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</si>
  <si>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</si>
  <si>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</si>
  <si>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</si>
  <si>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</si>
  <si>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</si>
  <si>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</si>
  <si>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</si>
  <si>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</si>
  <si>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</si>
  <si>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</si>
  <si>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</si>
  <si>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</si>
  <si>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</si>
  <si>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</si>
  <si>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</si>
  <si>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</si>
  <si>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</si>
  <si>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</si>
  <si>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</si>
  <si>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</si>
  <si>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</si>
  <si>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</si>
  <si>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</si>
  <si>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</si>
  <si>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</si>
  <si>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</si>
  <si>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</si>
  <si>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</si>
  <si>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</si>
  <si>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</si>
  <si>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</si>
  <si>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</si>
  <si>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</si>
  <si>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</si>
  <si>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</si>
  <si>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</si>
  <si>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</si>
  <si>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</si>
  <si>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</si>
  <si>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</si>
  <si>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</si>
  <si>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</si>
  <si>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</si>
  <si>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</si>
  <si>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</si>
  <si>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</si>
  <si>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</si>
  <si>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</si>
  <si>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</si>
  <si>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</si>
  <si>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</si>
  <si>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</si>
  <si>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</si>
  <si>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</si>
  <si>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</si>
  <si>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</si>
  <si>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</si>
  <si>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</si>
  <si>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</si>
  <si>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</si>
  <si>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</si>
  <si>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</si>
  <si>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</si>
  <si>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</si>
  <si>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</si>
  <si>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</si>
  <si>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</si>
  <si>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</si>
  <si>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</si>
  <si>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</si>
  <si>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</si>
  <si>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</si>
  <si>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</si>
  <si>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</si>
  <si>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</si>
  <si>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</si>
  <si>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</si>
  <si>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</si>
  <si>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</si>
  <si>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</si>
  <si>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</si>
  <si>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</si>
  <si>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</si>
  <si>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</si>
  <si>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</si>
  <si>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</si>
  <si>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</si>
  <si>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</si>
  <si>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</si>
  <si>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</si>
  <si>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</si>
  <si>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</si>
  <si>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</si>
  <si>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</si>
  <si>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</si>
  <si>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</si>
  <si>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</si>
  <si>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</si>
  <si>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</si>
  <si>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</si>
  <si>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</si>
  <si>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</si>
  <si>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</si>
  <si>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</si>
  <si>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</si>
  <si>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</si>
  <si>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</si>
  <si>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</si>
  <si>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</si>
  <si>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</si>
  <si>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</si>
  <si>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</si>
  <si>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</si>
  <si>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</si>
  <si>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</si>
  <si>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</si>
  <si>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</si>
  <si>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</si>
  <si>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</si>
  <si>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</si>
  <si>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</si>
  <si>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</si>
  <si>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</si>
  <si>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</si>
  <si>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</si>
  <si>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</si>
  <si>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</si>
  <si>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</si>
  <si>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</si>
  <si>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</si>
  <si>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</si>
  <si>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</si>
  <si>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</si>
  <si>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</si>
  <si>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</si>
  <si>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</si>
  <si>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</si>
  <si>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</si>
  <si>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</si>
  <si>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</si>
  <si>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</si>
  <si>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</si>
  <si>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</si>
  <si>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</si>
  <si>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</si>
  <si>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</si>
  <si>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</si>
  <si>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</si>
  <si>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</si>
  <si>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</si>
  <si>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</si>
  <si>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</si>
  <si>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</si>
  <si>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</si>
  <si>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</si>
  <si>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</si>
  <si>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</si>
  <si>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</si>
  <si>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</si>
  <si>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</si>
  <si>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</si>
  <si>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</si>
  <si>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</si>
  <si>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</si>
  <si>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</si>
  <si>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</si>
  <si>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</si>
  <si>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</si>
  <si>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</si>
  <si>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</si>
  <si>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</si>
  <si>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</si>
  <si>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</si>
  <si>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</si>
  <si>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</si>
  <si>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</si>
  <si>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</si>
  <si>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</si>
  <si>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</si>
  <si>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</si>
  <si>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</si>
  <si>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</si>
  <si>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</si>
  <si>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</si>
  <si>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</si>
  <si>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</si>
  <si>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</si>
  <si>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</si>
  <si>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</si>
  <si>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</si>
  <si>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</si>
  <si>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</si>
  <si>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</si>
  <si>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</si>
  <si>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</si>
  <si>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</si>
  <si>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</si>
  <si>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</si>
  <si>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</si>
  <si>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</si>
  <si>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</si>
  <si>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</si>
  <si>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</si>
  <si>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</si>
  <si>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</si>
  <si>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</si>
  <si>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</si>
  <si>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</si>
  <si>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</si>
  <si>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</si>
  <si>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</si>
  <si>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</si>
  <si>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</si>
  <si>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</si>
  <si>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</si>
  <si>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</si>
  <si>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</si>
  <si>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</si>
  <si>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</si>
  <si>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</si>
  <si>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</si>
  <si>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</si>
  <si>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</si>
  <si>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</si>
  <si>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</si>
  <si>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</si>
  <si>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</si>
  <si>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</si>
  <si>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</si>
  <si>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</si>
  <si>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</si>
  <si>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</si>
  <si>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</si>
  <si>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</si>
  <si>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</si>
  <si>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</si>
  <si>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</si>
  <si>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</si>
  <si>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</si>
  <si>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</si>
  <si>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</si>
  <si>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</si>
  <si>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</si>
  <si>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</si>
  <si>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</si>
  <si>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</si>
  <si>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</si>
  <si>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</si>
  <si>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</si>
  <si>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</si>
  <si>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</si>
  <si>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</si>
  <si>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</si>
  <si>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</si>
  <si>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</si>
  <si>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</si>
  <si>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</si>
  <si>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</si>
  <si>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</si>
  <si>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</si>
  <si>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</si>
  <si>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</si>
  <si>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</si>
  <si>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</si>
  <si>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</si>
  <si>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</si>
  <si>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</si>
  <si>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</si>
  <si>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</si>
  <si>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</si>
  <si>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</si>
  <si>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</si>
  <si>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</si>
  <si>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</si>
  <si>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</si>
  <si>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</si>
  <si>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</si>
  <si>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</si>
  <si>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</si>
  <si>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</si>
  <si>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</si>
  <si>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</si>
  <si>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</si>
  <si>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</si>
  <si>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</si>
  <si>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</si>
  <si>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</si>
  <si>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</si>
  <si>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</si>
  <si>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</si>
  <si>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</si>
  <si>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</si>
  <si>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</si>
  <si>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</si>
  <si>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</si>
  <si>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</si>
  <si>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</si>
  <si>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</si>
  <si>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</si>
  <si>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</si>
  <si>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</si>
  <si>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</si>
  <si>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</si>
  <si>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</si>
  <si>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</si>
  <si>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</si>
  <si>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</si>
  <si>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</si>
  <si>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</si>
  <si>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</si>
  <si>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</si>
  <si>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</si>
  <si>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</si>
  <si>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</si>
  <si>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</si>
  <si>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</si>
  <si>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</si>
  <si>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</si>
  <si>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</si>
  <si>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</si>
  <si>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</si>
  <si>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</si>
  <si>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</si>
  <si>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</si>
  <si>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</si>
  <si>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</si>
  <si>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</si>
  <si>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</si>
  <si>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</si>
  <si>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</si>
  <si>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</si>
  <si>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</si>
  <si>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</si>
  <si>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</si>
  <si>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</si>
  <si>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</si>
  <si>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</si>
  <si>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</si>
  <si>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</si>
  <si>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</si>
  <si>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</si>
  <si>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</si>
  <si>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</si>
  <si>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</si>
  <si>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</si>
  <si>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</si>
  <si>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</si>
  <si>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</si>
  <si>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</si>
  <si>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</si>
  <si>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</si>
  <si>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</si>
  <si>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</si>
  <si>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</si>
  <si>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</si>
  <si>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</si>
  <si>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</si>
  <si>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</si>
  <si>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</si>
  <si>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</si>
  <si>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</si>
  <si>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</si>
  <si>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</si>
  <si>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</si>
  <si>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</si>
  <si>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</si>
  <si>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</si>
  <si>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</si>
  <si>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</si>
  <si>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</si>
  <si>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</si>
  <si>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</si>
  <si>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</si>
  <si>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</si>
  <si>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</si>
  <si>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</si>
  <si>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</si>
  <si>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</si>
  <si>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</si>
  <si>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</si>
  <si>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</si>
  <si>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</si>
  <si>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</si>
  <si>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</si>
  <si>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</si>
  <si>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</si>
  <si>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</si>
  <si>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</si>
  <si>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</si>
  <si>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</si>
  <si>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</si>
  <si>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</si>
  <si>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</si>
  <si>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</si>
  <si>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</si>
  <si>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</si>
  <si>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</si>
  <si>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</si>
  <si>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</si>
  <si>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</si>
  <si>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</si>
  <si>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</si>
  <si>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</si>
  <si>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</si>
  <si>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</si>
  <si>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</si>
  <si>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</si>
  <si>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</si>
  <si>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</si>
  <si>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</si>
  <si>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</si>
  <si>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</si>
  <si>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</si>
  <si>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</si>
  <si>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</si>
  <si>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</si>
  <si>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</si>
  <si>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</si>
  <si>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</si>
  <si>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</si>
  <si>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</si>
  <si>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</si>
  <si>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</si>
  <si>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</si>
  <si>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</si>
  <si>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</si>
  <si>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</si>
  <si>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</si>
  <si>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</si>
  <si>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</si>
  <si>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</si>
  <si>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</si>
  <si>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</si>
  <si>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</si>
  <si>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</si>
  <si>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</si>
  <si>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</si>
  <si>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</si>
  <si>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</si>
  <si>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</si>
  <si>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</si>
  <si>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</si>
  <si>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</si>
  <si>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</si>
  <si>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</si>
  <si>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</si>
  <si>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</si>
  <si>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</si>
  <si>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</si>
  <si>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</si>
  <si>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</si>
  <si>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</si>
  <si>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</si>
  <si>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</si>
  <si>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</si>
  <si>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</si>
  <si>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</si>
  <si>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</si>
  <si>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</si>
  <si>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</si>
  <si>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</si>
  <si>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</si>
  <si>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</si>
  <si>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</si>
  <si>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</si>
  <si>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</si>
  <si>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</si>
  <si>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</si>
  <si>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</si>
  <si>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</si>
  <si>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</si>
  <si>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</si>
  <si>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</si>
  <si>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</si>
  <si>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</si>
  <si>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</si>
  <si>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</si>
  <si>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</si>
  <si>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</si>
  <si>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</si>
  <si>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</si>
  <si>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</si>
  <si>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</si>
  <si>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</si>
  <si>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</si>
  <si>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</si>
  <si>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</si>
  <si>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</si>
  <si>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</si>
  <si>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</si>
  <si>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</si>
  <si>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</si>
  <si>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</si>
  <si>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</si>
  <si>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</si>
  <si>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</si>
  <si>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</si>
  <si>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</si>
  <si>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</si>
  <si>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</si>
  <si>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</si>
  <si>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</si>
  <si>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</si>
  <si>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</si>
  <si>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</si>
  <si>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</si>
  <si>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</si>
  <si>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</si>
  <si>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</si>
  <si>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</si>
  <si>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</si>
  <si>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</si>
  <si>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</si>
  <si>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</si>
  <si>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</si>
  <si>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</si>
  <si>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</si>
  <si>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</si>
  <si>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</si>
  <si>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</si>
  <si>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</si>
  <si>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</si>
  <si>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</si>
  <si>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</si>
  <si>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</si>
  <si>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</si>
  <si>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</si>
  <si>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</si>
  <si>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</si>
  <si>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</si>
  <si>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</si>
  <si>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</si>
  <si>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</si>
  <si>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</si>
  <si>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</si>
  <si>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</si>
  <si>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</si>
  <si>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</si>
  <si>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</si>
  <si>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</si>
  <si>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</si>
  <si>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</si>
  <si>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</si>
  <si>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</si>
  <si>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</si>
  <si>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</si>
  <si>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</si>
  <si>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</si>
  <si>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</si>
  <si>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</si>
  <si>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</si>
  <si>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</si>
  <si>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</si>
  <si>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</si>
  <si>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</si>
  <si>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</si>
  <si>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</si>
  <si>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</si>
  <si>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</si>
  <si>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</si>
  <si>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</si>
  <si>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</si>
  <si>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</si>
  <si>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</si>
  <si>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</si>
  <si>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</si>
  <si>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</si>
  <si>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</si>
  <si>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</si>
  <si>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</si>
  <si>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</si>
  <si>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</si>
  <si>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</si>
  <si>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</si>
  <si>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</si>
  <si>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</si>
  <si>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</si>
  <si>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</si>
  <si>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</si>
  <si>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</si>
  <si>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</si>
  <si>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</si>
  <si>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</si>
  <si>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</si>
  <si>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</si>
  <si>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</si>
  <si>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</si>
  <si>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</si>
  <si>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</si>
  <si>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</si>
  <si>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</si>
  <si>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</si>
  <si>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</si>
  <si>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</si>
  <si>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</si>
  <si>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</si>
  <si>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</si>
  <si>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</si>
  <si>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</si>
  <si>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</si>
  <si>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</si>
  <si>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</si>
  <si>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</si>
  <si>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</si>
  <si>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</si>
  <si>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</si>
  <si>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</si>
  <si>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</si>
  <si>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</si>
  <si>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</si>
  <si>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</si>
  <si>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</si>
  <si>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</si>
  <si>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</si>
  <si>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</si>
  <si>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</si>
  <si>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</si>
  <si>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</si>
  <si>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</si>
  <si>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</si>
  <si>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</si>
  <si>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</si>
  <si>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</si>
  <si>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</si>
  <si>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</si>
  <si>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</si>
  <si>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</si>
  <si>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</si>
  <si>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</si>
  <si>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</si>
  <si>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</si>
  <si>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</si>
  <si>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</si>
  <si>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</si>
  <si>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</si>
  <si>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</si>
  <si>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</si>
  <si>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</si>
  <si>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</si>
  <si>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</si>
  <si>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</si>
  <si>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</si>
  <si>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</si>
  <si>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</si>
  <si>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</si>
  <si>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</si>
  <si>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</si>
  <si>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</si>
  <si>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</si>
  <si>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</si>
  <si>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</si>
  <si>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</si>
  <si>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</si>
  <si>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</si>
  <si>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</si>
  <si>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</si>
  <si>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</si>
  <si>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</si>
  <si>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</si>
  <si>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</si>
  <si>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</si>
  <si>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</si>
  <si>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</si>
  <si>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</si>
  <si>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</si>
  <si>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</si>
  <si>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</si>
  <si>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</si>
  <si>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</si>
  <si>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</si>
  <si>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</si>
  <si>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</si>
  <si>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</si>
  <si>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</si>
  <si>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</si>
  <si>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</si>
  <si>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</si>
  <si>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</si>
  <si>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</si>
  <si>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</si>
  <si>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</si>
  <si>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</si>
  <si>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</si>
  <si>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</si>
  <si>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</si>
  <si>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</si>
  <si>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</si>
  <si>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</si>
  <si>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</si>
  <si>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</si>
  <si>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</si>
  <si>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</si>
  <si>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</si>
  <si>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</si>
  <si>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</si>
  <si>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</si>
  <si>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</si>
  <si>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</si>
  <si>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</si>
  <si>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</si>
  <si>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</si>
  <si>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</si>
  <si>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</si>
  <si>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</si>
  <si>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</si>
  <si>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</si>
  <si>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</si>
  <si>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</si>
  <si>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</si>
  <si>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</si>
  <si>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</si>
  <si>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</si>
  <si>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</si>
  <si>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</si>
  <si>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</si>
  <si>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</si>
  <si>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</si>
  <si>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</si>
  <si>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</si>
  <si>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</si>
  <si>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</si>
  <si>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</si>
  <si>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</si>
  <si>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</si>
  <si>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</si>
  <si>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</si>
  <si>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</si>
  <si>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</si>
  <si>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</si>
  <si>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</si>
  <si>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</si>
  <si>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</si>
  <si>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</si>
  <si>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</si>
  <si>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</si>
  <si>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</si>
  <si>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</si>
  <si>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</si>
  <si>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</si>
  <si>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</si>
  <si>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</si>
  <si>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</si>
  <si>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</si>
  <si>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</si>
  <si>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</si>
  <si>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</si>
  <si>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</si>
  <si>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</si>
  <si>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</si>
  <si>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</si>
  <si>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</si>
  <si>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</si>
  <si>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</si>
  <si>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</si>
  <si>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</si>
  <si>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</si>
  <si>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</si>
  <si>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</si>
  <si>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</si>
  <si>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</si>
  <si>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</si>
  <si>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</si>
  <si>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</si>
  <si>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</si>
  <si>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</si>
  <si>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</si>
  <si>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</si>
  <si>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</si>
  <si>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</si>
  <si>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</si>
  <si>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</si>
  <si>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</si>
  <si>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</si>
  <si>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</si>
  <si>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</si>
  <si>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</si>
  <si>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</si>
  <si>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</si>
  <si>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</si>
  <si>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</si>
  <si>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</si>
  <si>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</si>
  <si>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</si>
  <si>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</si>
  <si>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</si>
  <si>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</si>
  <si>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</si>
  <si>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</si>
  <si>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</si>
  <si>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</si>
  <si>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</si>
  <si>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</si>
  <si>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</si>
  <si>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</si>
  <si>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</si>
  <si>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</si>
  <si>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</si>
  <si>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</si>
  <si>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</si>
  <si>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</si>
  <si>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</si>
  <si>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</si>
  <si>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</si>
  <si>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</si>
  <si>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</si>
  <si>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</si>
  <si>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</si>
  <si>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</si>
  <si>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</si>
  <si>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</si>
  <si>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</si>
  <si>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</si>
  <si>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</si>
  <si>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</si>
  <si>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</si>
  <si>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</si>
  <si>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</si>
  <si>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</si>
  <si>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</si>
  <si>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</si>
  <si>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</si>
  <si>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</si>
  <si>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</si>
  <si>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</si>
  <si>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</si>
  <si>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</si>
  <si>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</si>
  <si>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</si>
  <si>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</si>
  <si>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</si>
  <si>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</si>
  <si>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</si>
  <si>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</si>
  <si>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</si>
  <si>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</si>
  <si>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</si>
  <si>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</si>
  <si>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</si>
  <si>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</si>
  <si>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</si>
  <si>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</si>
  <si>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</si>
  <si>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</si>
  <si>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</si>
  <si>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</si>
  <si>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</si>
  <si>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</si>
  <si>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</si>
  <si>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</si>
  <si>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</si>
  <si>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</si>
  <si>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</si>
  <si>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</si>
  <si>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</si>
  <si>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</si>
  <si>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</si>
  <si>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</si>
  <si>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</si>
  <si>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</si>
  <si>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</si>
  <si>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</si>
  <si>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</si>
  <si>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</si>
  <si>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</si>
  <si>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</si>
  <si>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</si>
  <si>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</si>
  <si>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</si>
  <si>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</si>
  <si>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</si>
  <si>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</si>
  <si>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</si>
  <si>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</si>
  <si>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</si>
  <si>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</si>
  <si>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</si>
  <si>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</si>
  <si>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</si>
  <si>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</si>
  <si>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</si>
  <si>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</si>
  <si>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</si>
  <si>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</si>
  <si>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</si>
  <si>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</si>
  <si>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</si>
  <si>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</si>
  <si>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</si>
  <si>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</si>
  <si>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</si>
  <si>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</si>
  <si>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</si>
  <si>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</si>
  <si>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</si>
  <si>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</si>
  <si>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</si>
  <si>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</si>
  <si>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</si>
  <si>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</si>
  <si>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</si>
  <si>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</si>
  <si>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</si>
  <si>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</si>
  <si>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</si>
  <si>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</si>
  <si>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</si>
  <si>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</si>
  <si>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</si>
  <si>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</si>
  <si>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</si>
  <si>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</si>
  <si>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</si>
  <si>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</si>
  <si>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</si>
  <si>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</si>
  <si>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</si>
  <si>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</si>
  <si>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</si>
  <si>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</si>
  <si>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</si>
  <si>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</si>
  <si>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</si>
  <si>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</si>
  <si>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</si>
  <si>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</si>
  <si>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</si>
  <si>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</si>
  <si>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</si>
  <si>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</si>
  <si>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</si>
  <si>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</si>
  <si>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</si>
  <si>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</si>
  <si>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</si>
  <si>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</si>
  <si>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</si>
  <si>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</si>
  <si>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</si>
  <si>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</si>
  <si>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</si>
  <si>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</si>
  <si>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</si>
  <si>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</si>
  <si>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</si>
  <si>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</si>
  <si>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</si>
  <si>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</si>
  <si>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</si>
  <si>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</si>
  <si>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</si>
  <si>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</si>
  <si>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</si>
  <si>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</si>
  <si>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</si>
  <si>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</si>
  <si>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</si>
  <si>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</si>
  <si>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</si>
  <si>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</si>
  <si>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</si>
  <si>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</si>
  <si>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</si>
  <si>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</si>
  <si>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</si>
  <si>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</si>
  <si>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</si>
  <si>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</si>
  <si>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</si>
  <si>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</si>
  <si>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</si>
  <si>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</si>
  <si>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</si>
  <si>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</si>
  <si>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</si>
  <si>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</si>
  <si>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</si>
  <si>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</si>
  <si>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</si>
  <si>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</si>
  <si>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</si>
  <si>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</si>
  <si>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</si>
  <si>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</si>
  <si>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</si>
  <si>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</si>
  <si>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</si>
  <si>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</si>
  <si>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</si>
  <si>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</si>
  <si>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</si>
  <si>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</si>
  <si>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</si>
  <si>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</si>
  <si>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</si>
  <si>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</si>
  <si>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</si>
  <si>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</si>
  <si>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</si>
  <si>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</si>
  <si>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</si>
  <si>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</si>
  <si>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</si>
  <si>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</si>
  <si>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</si>
  <si>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</si>
  <si>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</si>
  <si>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</si>
  <si>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</si>
  <si>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</si>
  <si>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</si>
  <si>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</si>
  <si>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</si>
  <si>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</si>
  <si>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</si>
  <si>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</si>
  <si>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</si>
  <si>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</si>
  <si>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</si>
  <si>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</si>
  <si>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</si>
  <si>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</si>
  <si>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</si>
  <si>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</si>
  <si>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</si>
  <si>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</si>
  <si>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</si>
  <si>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</si>
  <si>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</si>
  <si>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</si>
  <si>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</si>
  <si>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</si>
  <si>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</si>
  <si>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</si>
  <si>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</si>
  <si>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</si>
  <si>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</si>
  <si>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</si>
  <si>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</si>
  <si>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</si>
  <si>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</si>
  <si>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</si>
  <si>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</si>
  <si>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</si>
  <si>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</si>
  <si>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</si>
  <si>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</si>
  <si>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</si>
  <si>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</si>
  <si>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</si>
  <si>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</si>
  <si>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</si>
  <si>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</si>
  <si>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</si>
  <si>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</si>
  <si>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</si>
  <si>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</si>
  <si>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</si>
  <si>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</si>
  <si>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</si>
  <si>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</si>
  <si>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</si>
  <si>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</si>
  <si>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</si>
  <si>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</si>
  <si>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</si>
  <si>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</si>
  <si>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</si>
  <si>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</si>
  <si>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</si>
  <si>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</si>
  <si>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</si>
  <si>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</si>
  <si>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</si>
  <si>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</si>
  <si>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</si>
  <si>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</si>
  <si>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</si>
  <si>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</si>
  <si>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</si>
  <si>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</si>
  <si>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</si>
  <si>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</si>
  <si>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</si>
  <si>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</si>
  <si>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</si>
  <si>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</si>
  <si>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</si>
  <si>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</si>
  <si>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</si>
  <si>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</si>
  <si>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</si>
  <si>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</si>
  <si>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</si>
  <si>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</si>
  <si>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</si>
  <si>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</si>
  <si>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</si>
  <si>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</si>
  <si>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</si>
  <si>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</si>
  <si>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</si>
  <si>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</si>
  <si>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</si>
  <si>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</si>
  <si>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</si>
  <si>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</si>
  <si>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</si>
  <si>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</si>
  <si>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</si>
  <si>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</si>
  <si>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</si>
  <si>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</si>
  <si>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</si>
  <si>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</si>
  <si>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</si>
  <si>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</si>
  <si>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</si>
  <si>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</si>
  <si>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</si>
  <si>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</si>
  <si>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</si>
  <si>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</si>
  <si>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</si>
  <si>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</si>
  <si>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</si>
  <si>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</si>
  <si>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</si>
  <si>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</si>
  <si>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</si>
  <si>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</si>
  <si>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</si>
  <si>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</si>
  <si>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</si>
  <si>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</si>
  <si>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</si>
  <si>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</si>
  <si>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</si>
  <si>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</si>
  <si>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</si>
  <si>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</si>
  <si>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</si>
  <si>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</si>
  <si>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</si>
  <si>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</si>
  <si>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</si>
  <si>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</si>
  <si>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</si>
  <si>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</si>
  <si>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</si>
  <si>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</si>
  <si>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</si>
  <si>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</si>
  <si>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</si>
  <si>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</si>
  <si>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</si>
  <si>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</si>
  <si>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</si>
  <si>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</si>
  <si>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</si>
  <si>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</si>
  <si>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</si>
  <si>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</si>
  <si>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</si>
  <si>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</si>
  <si>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</si>
  <si>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</si>
  <si>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</si>
  <si>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</si>
  <si>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</si>
  <si>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</si>
  <si>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</si>
  <si>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</si>
  <si>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</si>
  <si>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</si>
  <si>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</si>
  <si>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</si>
  <si>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</si>
  <si>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</si>
  <si>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</si>
  <si>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</si>
  <si>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</si>
  <si>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</si>
  <si>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</si>
  <si>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</si>
  <si>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</si>
  <si>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</si>
  <si>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</si>
  <si>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</si>
  <si>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</si>
  <si>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</si>
  <si>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</si>
  <si>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</si>
  <si>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</si>
  <si>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</si>
  <si>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</si>
  <si>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</si>
  <si>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</si>
  <si>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</si>
  <si>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</si>
  <si>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</si>
  <si>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</si>
  <si>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</si>
  <si>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</si>
  <si>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</si>
  <si>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</si>
  <si>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</si>
  <si>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</si>
  <si>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</si>
  <si>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</si>
  <si>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</si>
  <si>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</si>
  <si>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</si>
  <si>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</si>
  <si>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</si>
  <si>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</si>
  <si>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</si>
  <si>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</si>
  <si>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</si>
  <si>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</si>
  <si>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</si>
  <si>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</si>
  <si>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</si>
  <si>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</si>
  <si>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</si>
  <si>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</si>
  <si>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</si>
  <si>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</si>
  <si>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</si>
  <si>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</si>
  <si>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</si>
  <si>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</si>
  <si>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</si>
  <si>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</si>
  <si>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</si>
  <si>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</si>
  <si>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</si>
  <si>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</si>
  <si>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</si>
  <si>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</si>
  <si>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</si>
  <si>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</si>
  <si>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</si>
  <si>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</si>
  <si>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</si>
  <si>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</si>
  <si>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</si>
  <si>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</si>
  <si>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</si>
  <si>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</si>
  <si>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</si>
  <si>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</si>
  <si>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</si>
  <si>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</si>
  <si>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</si>
  <si>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</si>
  <si>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</si>
  <si>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</si>
  <si>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</si>
  <si>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</si>
  <si>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</si>
  <si>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</si>
  <si>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</si>
  <si>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</si>
  <si>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</si>
  <si>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</si>
  <si>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</si>
  <si>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</si>
  <si>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</si>
  <si>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</si>
  <si>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</si>
  <si>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</si>
  <si>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</si>
  <si>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</si>
  <si>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</si>
  <si>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</si>
  <si>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</si>
  <si>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</si>
  <si>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</si>
  <si>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</si>
  <si>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</si>
  <si>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</si>
  <si>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</si>
  <si>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</si>
  <si>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</si>
  <si>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</si>
  <si>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</si>
  <si>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</si>
  <si>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</si>
  <si>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</si>
  <si>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</si>
  <si>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</si>
  <si>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</si>
  <si>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</si>
  <si>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</si>
  <si>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</si>
  <si>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</si>
  <si>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</si>
  <si>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</si>
  <si>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</si>
  <si>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</si>
  <si>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</si>
  <si>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</si>
  <si>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</si>
  <si>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</si>
  <si>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</si>
  <si>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</si>
  <si>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</si>
  <si>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</si>
  <si>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</si>
  <si>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</si>
  <si>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</si>
  <si>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</si>
  <si>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</si>
  <si>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</si>
  <si>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</si>
  <si>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</si>
  <si>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</si>
  <si>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</si>
  <si>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</si>
  <si>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</si>
  <si>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</si>
  <si>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</si>
  <si>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</si>
  <si>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</si>
  <si>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</si>
  <si>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</si>
  <si>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</si>
  <si>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</si>
  <si>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</si>
  <si>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</si>
  <si>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</si>
  <si>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</si>
  <si>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</si>
  <si>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</si>
  <si>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</si>
  <si>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</si>
  <si>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</si>
  <si>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</si>
  <si>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</si>
  <si>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</si>
  <si>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</si>
  <si>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</si>
  <si>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</si>
  <si>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</si>
  <si>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</si>
  <si>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</si>
  <si>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</si>
  <si>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</si>
  <si>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</si>
  <si>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</si>
  <si>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</si>
  <si>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</si>
  <si>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</si>
  <si>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</si>
  <si>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</si>
  <si>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</si>
  <si>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</si>
  <si>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</si>
  <si>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</si>
  <si>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</si>
  <si>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</si>
  <si>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</si>
  <si>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</si>
  <si>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</si>
  <si>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</si>
  <si>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</si>
  <si>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</si>
  <si>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</si>
  <si>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</si>
  <si>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</si>
  <si>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</si>
  <si>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</si>
  <si>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</si>
  <si>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</si>
  <si>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</si>
  <si>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</si>
  <si>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</si>
  <si>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</si>
  <si>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</si>
  <si>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</si>
  <si>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</si>
  <si>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</si>
  <si>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</si>
  <si>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</si>
  <si>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</si>
  <si>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</si>
  <si>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</si>
  <si>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</si>
  <si>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</si>
  <si>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</si>
  <si>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</si>
  <si>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</si>
  <si>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</si>
  <si>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</si>
  <si>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</si>
  <si>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</si>
  <si>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</si>
  <si>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</si>
  <si>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</si>
  <si>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</si>
  <si>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</si>
  <si>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</si>
  <si>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</si>
  <si>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</si>
  <si>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</si>
  <si>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</si>
  <si>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</si>
  <si>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</si>
  <si>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</si>
  <si>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</si>
  <si>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</si>
  <si>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</si>
  <si>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</si>
  <si>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</si>
  <si>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</si>
  <si>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</si>
  <si>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</si>
  <si>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</si>
  <si>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</si>
  <si>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</si>
  <si>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</si>
  <si>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</si>
  <si>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</si>
  <si>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</si>
  <si>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</si>
  <si>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</si>
  <si>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</si>
  <si>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</si>
  <si>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</si>
  <si>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</si>
  <si>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</si>
  <si>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</si>
  <si>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</si>
  <si>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</si>
  <si>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</si>
  <si>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</si>
  <si>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</si>
  <si>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</si>
  <si>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</si>
  <si>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</si>
  <si>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</si>
  <si>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</si>
  <si>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</si>
  <si>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</si>
  <si>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</si>
  <si>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</si>
  <si>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</si>
  <si>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</si>
  <si>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</si>
  <si>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</si>
  <si>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</si>
  <si>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</si>
  <si>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</si>
  <si>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</si>
  <si>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</si>
  <si>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</si>
  <si>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</si>
  <si>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</si>
  <si>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</si>
  <si>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</si>
  <si>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</si>
  <si>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</si>
  <si>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</si>
  <si>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</si>
  <si>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</si>
  <si>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</si>
  <si>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</si>
  <si>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</si>
  <si>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</si>
  <si>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</si>
  <si>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</si>
  <si>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</si>
  <si>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</si>
  <si>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</si>
  <si>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</si>
  <si>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</si>
  <si>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</si>
  <si>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</si>
  <si>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</si>
  <si>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</si>
  <si>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</si>
  <si>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</si>
  <si>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</si>
  <si>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</si>
  <si>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</si>
  <si>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</si>
  <si>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</si>
  <si>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</si>
  <si>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</si>
  <si>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</si>
  <si>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</si>
  <si>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</si>
  <si>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</si>
  <si>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</si>
  <si>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</si>
  <si>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</si>
  <si>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</si>
  <si>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</si>
  <si>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</si>
  <si>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</si>
  <si>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</si>
  <si>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</si>
  <si>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</si>
  <si>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</si>
  <si>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</si>
  <si>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</si>
  <si>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</si>
  <si>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</si>
  <si>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</si>
  <si>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</si>
  <si>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</si>
  <si>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</si>
  <si>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</si>
  <si>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</si>
  <si>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</si>
  <si>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</si>
  <si>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</si>
  <si>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</si>
  <si>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</si>
  <si>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</si>
  <si>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</si>
  <si>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</si>
  <si>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</si>
  <si>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</si>
  <si>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</si>
  <si>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</si>
  <si>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</si>
  <si>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</si>
  <si>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</si>
  <si>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</si>
  <si>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</si>
  <si>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</si>
  <si>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</si>
  <si>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</si>
  <si>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</si>
  <si>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</si>
  <si>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</si>
  <si>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</si>
  <si>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</si>
  <si>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</si>
  <si>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</si>
  <si>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</si>
  <si>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</si>
  <si>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</si>
  <si>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</si>
  <si>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</si>
  <si>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</si>
  <si>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</si>
  <si>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</si>
  <si>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</si>
  <si>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</si>
  <si>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</si>
  <si>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</si>
  <si>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</si>
  <si>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</si>
  <si>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</si>
  <si>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</si>
  <si>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</si>
  <si>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</si>
  <si>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</si>
  <si>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</si>
  <si>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</si>
  <si>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</si>
  <si>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</si>
  <si>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</si>
  <si>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</si>
  <si>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</si>
  <si>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</si>
  <si>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</si>
  <si>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</si>
  <si>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</si>
  <si>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</si>
  <si>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</si>
  <si>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</si>
  <si>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</si>
  <si>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</si>
  <si>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</si>
  <si>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</si>
  <si>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</si>
  <si>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</si>
  <si>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</si>
  <si>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</si>
  <si>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</si>
  <si>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</si>
  <si>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</si>
  <si>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</si>
  <si>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</si>
  <si>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</si>
  <si>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</si>
  <si>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</si>
  <si>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</si>
  <si>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</si>
  <si>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</si>
  <si>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</si>
  <si>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</si>
  <si>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</si>
  <si>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</si>
  <si>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</si>
  <si>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</si>
  <si>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</si>
  <si>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</si>
  <si>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</si>
  <si>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</si>
  <si>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</si>
  <si>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</si>
  <si>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</si>
  <si>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</si>
  <si>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</si>
  <si>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</si>
  <si>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</si>
  <si>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</si>
  <si>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</si>
  <si>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</si>
  <si>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</si>
  <si>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</si>
  <si>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</si>
  <si>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</si>
  <si>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</si>
  <si>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</si>
  <si>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</si>
  <si>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</si>
  <si>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</si>
  <si>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</si>
  <si>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</si>
  <si>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</si>
  <si>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</si>
  <si>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</si>
  <si>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</si>
  <si>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</si>
  <si>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</si>
  <si>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</si>
  <si>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</si>
  <si>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</si>
  <si>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</si>
  <si>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</si>
  <si>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</si>
  <si>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</si>
  <si>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</si>
  <si>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</si>
  <si>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</si>
  <si>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</si>
  <si>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</si>
  <si>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</si>
  <si>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</si>
  <si>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</si>
  <si>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</si>
  <si>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</si>
  <si>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</si>
  <si>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</si>
  <si>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</si>
  <si>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</si>
  <si>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</si>
  <si>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</si>
  <si>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</si>
  <si>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</si>
  <si>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</si>
  <si>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</si>
  <si>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</si>
  <si>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</si>
  <si>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</si>
  <si>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</si>
  <si>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</si>
  <si>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</si>
  <si>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</si>
  <si>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</si>
  <si>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</si>
  <si>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</si>
  <si>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</si>
  <si>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</si>
  <si>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</si>
  <si>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</si>
  <si>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</si>
  <si>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</si>
  <si>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</si>
  <si>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</si>
  <si>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</si>
  <si>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</si>
  <si>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</si>
  <si>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</si>
  <si>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</si>
  <si>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</si>
  <si>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</si>
  <si>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</si>
  <si>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</si>
  <si>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</si>
  <si>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</si>
  <si>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</si>
  <si>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</si>
  <si>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</si>
  <si>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</si>
  <si>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</si>
  <si>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</si>
  <si>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</si>
  <si>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</si>
  <si>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</si>
  <si>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</si>
  <si>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</si>
  <si>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</si>
  <si>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</si>
  <si>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</si>
  <si>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</si>
  <si>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</si>
  <si>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</si>
  <si>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</si>
  <si>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</si>
  <si>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</si>
  <si>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</si>
  <si>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</si>
  <si>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</si>
  <si>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</si>
  <si>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</si>
  <si>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</si>
  <si>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</si>
  <si>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</si>
  <si>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</si>
  <si>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</si>
  <si>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</si>
  <si>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</si>
  <si>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</si>
  <si>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</si>
  <si>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</si>
  <si>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</si>
  <si>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</si>
  <si>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</si>
  <si>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</si>
  <si>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</si>
  <si>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</si>
  <si>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</si>
  <si>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</si>
  <si>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</si>
  <si>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</si>
  <si>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</si>
  <si>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</si>
  <si>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</si>
  <si>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</si>
  <si>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</si>
  <si>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</si>
  <si>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</si>
  <si>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</si>
  <si>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</si>
  <si>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</si>
  <si>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</si>
  <si>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</si>
  <si>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</si>
  <si>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</si>
  <si>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</si>
  <si>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</si>
  <si>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</si>
  <si>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</si>
  <si>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</si>
  <si>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</si>
  <si>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</si>
  <si>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</si>
  <si>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</si>
  <si>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</si>
  <si>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</si>
  <si>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</si>
  <si>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</si>
  <si>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</si>
  <si>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</si>
  <si>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</si>
  <si>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</si>
  <si>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</si>
  <si>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</si>
  <si>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</si>
  <si>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</si>
  <si>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</si>
  <si>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</si>
  <si>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</si>
  <si>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</si>
  <si>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</si>
  <si>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</si>
  <si>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</si>
  <si>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</si>
  <si>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</si>
  <si>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</si>
  <si>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</si>
  <si>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</si>
  <si>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</si>
  <si>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</si>
  <si>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</si>
  <si>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</si>
  <si>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</si>
  <si>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</si>
  <si>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</si>
  <si>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</si>
  <si>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</si>
  <si>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</si>
  <si>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</si>
  <si>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</si>
  <si>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</si>
  <si>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</si>
  <si>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</si>
  <si>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</si>
  <si>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</si>
  <si>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</si>
  <si>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</si>
  <si>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</si>
  <si>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</si>
  <si>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</si>
  <si>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</si>
  <si>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</si>
  <si>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</si>
  <si>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</si>
  <si>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</si>
  <si>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</si>
  <si>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</si>
  <si>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</si>
  <si>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</si>
  <si>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</si>
  <si>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</si>
  <si>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</si>
  <si>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</si>
  <si>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</si>
  <si>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</si>
  <si>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</si>
  <si>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</si>
  <si>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</si>
  <si>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</si>
  <si>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</si>
  <si>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</si>
  <si>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</si>
  <si>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</si>
  <si>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</si>
  <si>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</si>
  <si>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</si>
  <si>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</si>
  <si>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</si>
  <si>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</si>
  <si>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</si>
  <si>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</si>
  <si>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</si>
  <si>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</si>
  <si>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</si>
  <si>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</si>
  <si>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</si>
  <si>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</si>
  <si>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</si>
  <si>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</si>
  <si>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</si>
  <si>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</si>
  <si>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</si>
  <si>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</si>
  <si>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</si>
  <si>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</si>
  <si>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</si>
  <si>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</si>
  <si>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</si>
  <si>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</si>
  <si>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</si>
  <si>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</si>
  <si>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</si>
  <si>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</si>
  <si>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</si>
  <si>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</si>
  <si>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</si>
  <si>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</si>
  <si>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</si>
  <si>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</si>
  <si>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</si>
  <si>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</si>
  <si>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</si>
  <si>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</si>
  <si>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</si>
  <si>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</si>
  <si>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</si>
  <si>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</si>
  <si>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</si>
  <si>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</si>
  <si>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</si>
  <si>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</si>
  <si>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</si>
  <si>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</si>
  <si>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</si>
  <si>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</si>
  <si>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</si>
  <si>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</si>
  <si>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</si>
  <si>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</si>
  <si>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</si>
  <si>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</si>
  <si>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</si>
  <si>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</si>
  <si>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</si>
  <si>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</si>
  <si>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</si>
  <si>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</si>
  <si>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</si>
  <si>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</si>
  <si>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</si>
  <si>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</si>
  <si>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</si>
  <si>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</si>
  <si>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</si>
  <si>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</si>
  <si>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</si>
  <si>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</si>
  <si>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</si>
  <si>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</si>
  <si>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</si>
  <si>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</si>
  <si>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</si>
  <si>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</si>
  <si>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</si>
  <si>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</si>
  <si>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</si>
  <si>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</si>
  <si>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</si>
  <si>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</si>
  <si>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</si>
  <si>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</si>
  <si>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</si>
  <si>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</si>
  <si>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</si>
  <si>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</si>
  <si>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</si>
  <si>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</si>
  <si>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</si>
  <si>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</si>
  <si>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</si>
  <si>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</si>
  <si>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</si>
  <si>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</si>
  <si>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</si>
  <si>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</si>
  <si>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</si>
  <si>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</si>
  <si>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</si>
  <si>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</si>
  <si>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</si>
  <si>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</si>
  <si>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</si>
  <si>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</si>
  <si>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</si>
  <si>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</si>
  <si>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</si>
  <si>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</si>
  <si>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</si>
  <si>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</si>
  <si>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</si>
  <si>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</si>
  <si>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</si>
  <si>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</si>
  <si>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</si>
  <si>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</si>
  <si>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</si>
  <si>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</si>
  <si>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</si>
  <si>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</si>
  <si>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</si>
  <si>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</si>
  <si>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</si>
  <si>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</si>
  <si>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</si>
  <si>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</si>
  <si>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</si>
  <si>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</si>
  <si>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</si>
  <si>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</si>
  <si>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</si>
  <si>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</si>
  <si>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</si>
  <si>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</si>
  <si>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</si>
  <si>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</si>
  <si>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</si>
  <si>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</si>
  <si>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</si>
  <si>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</si>
  <si>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</si>
  <si>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</si>
  <si>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</si>
  <si>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</si>
  <si>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</si>
  <si>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</si>
  <si>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</si>
  <si>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</si>
  <si>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</si>
  <si>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</si>
  <si>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</si>
  <si>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</si>
  <si>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</si>
  <si>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</si>
  <si>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</si>
  <si>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</si>
  <si>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</si>
  <si>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</si>
  <si>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</si>
  <si>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</si>
  <si>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</si>
  <si>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</si>
  <si>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</si>
  <si>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</si>
  <si>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</si>
  <si>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</si>
  <si>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</si>
  <si>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</si>
  <si>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</si>
  <si>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</si>
  <si>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</si>
  <si>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</si>
  <si>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</si>
  <si>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</si>
  <si>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</si>
  <si>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</si>
  <si>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</si>
  <si>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</si>
  <si>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</si>
  <si>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</si>
  <si>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</si>
  <si>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</si>
  <si>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</si>
  <si>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</si>
  <si>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</si>
  <si>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</si>
  <si>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</si>
  <si>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</si>
  <si>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</si>
  <si>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</si>
  <si>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</si>
  <si>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</si>
  <si>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</si>
  <si>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</si>
  <si>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</si>
  <si>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</si>
  <si>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</si>
  <si>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</si>
  <si>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</si>
  <si>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</si>
  <si>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</si>
  <si>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</si>
  <si>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</si>
  <si>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</si>
  <si>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</si>
  <si>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</si>
  <si>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</si>
  <si>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</si>
  <si>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</si>
  <si>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</si>
  <si>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</si>
  <si>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</si>
  <si>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</si>
  <si>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</si>
  <si>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</si>
  <si>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</si>
  <si>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</si>
  <si>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</si>
  <si>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</si>
  <si>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</si>
  <si>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</si>
  <si>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</si>
  <si>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</si>
  <si>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</si>
  <si>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</si>
  <si>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</si>
  <si>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</si>
  <si>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</si>
  <si>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</si>
  <si>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</si>
  <si>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</si>
  <si>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</si>
  <si>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</si>
  <si>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</si>
  <si>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</si>
  <si>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</si>
  <si>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</si>
  <si>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</si>
  <si>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</si>
  <si>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</si>
  <si>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</si>
  <si>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</si>
  <si>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</si>
  <si>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</si>
  <si>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</si>
  <si>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</si>
  <si>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</si>
  <si>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</si>
  <si>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</si>
  <si>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</si>
  <si>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</si>
  <si>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</si>
  <si>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</si>
  <si>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</si>
  <si>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</si>
  <si>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</si>
  <si>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</si>
  <si>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</si>
  <si>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</si>
  <si>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</si>
  <si>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</si>
  <si>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</si>
  <si>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</si>
  <si>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</si>
  <si>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</si>
  <si>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</si>
  <si>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</si>
  <si>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</si>
  <si>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</si>
  <si>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</si>
  <si>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</si>
  <si>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</si>
  <si>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</si>
  <si>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</si>
  <si>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</si>
  <si>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</si>
  <si>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</si>
  <si>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</si>
  <si>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</si>
  <si>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</si>
  <si>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</si>
  <si>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</si>
  <si>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</si>
  <si>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</si>
  <si>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</si>
  <si>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</si>
  <si>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</si>
  <si>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</si>
  <si>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</si>
  <si>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</si>
  <si>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</si>
  <si>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</si>
  <si>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</si>
  <si>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</si>
  <si>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</si>
  <si>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</si>
  <si>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</si>
  <si>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</si>
  <si>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</si>
  <si>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</si>
  <si>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</si>
  <si>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</si>
  <si>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</si>
  <si>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</si>
  <si>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</si>
  <si>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</si>
  <si>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</si>
  <si>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</si>
  <si>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</si>
  <si>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</si>
  <si>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</si>
  <si>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</si>
  <si>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</si>
  <si>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</si>
  <si>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</si>
  <si>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</si>
  <si>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</si>
  <si>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</si>
  <si>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</si>
  <si>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</si>
  <si>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</si>
  <si>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</si>
  <si>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</si>
  <si>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</si>
  <si>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</si>
  <si>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</si>
  <si>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</si>
  <si>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</si>
  <si>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</si>
  <si>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</si>
  <si>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</si>
  <si>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</si>
  <si>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</si>
  <si>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</si>
  <si>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</si>
  <si>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</si>
  <si>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</si>
  <si>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</si>
  <si>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</si>
  <si>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</si>
  <si>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</si>
  <si>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</si>
  <si>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</si>
  <si>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</si>
  <si>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</si>
  <si>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</si>
  <si>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</si>
  <si>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</si>
  <si>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</si>
  <si>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</si>
  <si>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</si>
  <si>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</si>
  <si>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</si>
  <si>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</si>
  <si>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</si>
  <si>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</si>
  <si>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</si>
  <si>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</si>
  <si>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</si>
  <si>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</si>
  <si>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</si>
  <si>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</si>
  <si>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</si>
  <si>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</si>
  <si>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</si>
  <si>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</si>
  <si>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</si>
  <si>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</si>
  <si>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</si>
  <si>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</si>
  <si>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</si>
  <si>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</si>
  <si>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</si>
  <si>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</si>
  <si>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</si>
  <si>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</si>
  <si>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</si>
  <si>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</si>
  <si>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</si>
  <si>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</si>
  <si>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</si>
  <si>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</si>
  <si>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</si>
  <si>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</si>
  <si>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</si>
  <si>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</si>
  <si>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</si>
  <si>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</si>
  <si>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</si>
  <si>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</si>
  <si>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</si>
  <si>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</si>
  <si>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</si>
  <si>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</si>
  <si>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</si>
  <si>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</si>
  <si>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</si>
  <si>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</si>
  <si>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</si>
  <si>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</si>
  <si>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</si>
  <si>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</si>
  <si>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</si>
  <si>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</si>
  <si>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</si>
  <si>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</si>
  <si>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</si>
  <si>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</si>
  <si>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</si>
  <si>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</si>
  <si>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</si>
  <si>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</si>
  <si>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</si>
  <si>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</si>
  <si>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</si>
  <si>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</si>
  <si>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</si>
  <si>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</si>
  <si>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</si>
  <si>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</si>
  <si>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</si>
  <si>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</si>
  <si>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</si>
  <si>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</si>
  <si>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</si>
  <si>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</si>
  <si>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</si>
  <si>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</si>
  <si>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</si>
  <si>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</si>
  <si>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</si>
  <si>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</si>
  <si>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</si>
  <si>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</si>
  <si>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</si>
  <si>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</si>
  <si>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</si>
  <si>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</si>
  <si>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</si>
  <si>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</si>
  <si>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</si>
  <si>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</si>
  <si>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</si>
  <si>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</si>
  <si>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</si>
  <si>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</si>
  <si>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</si>
  <si>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</si>
  <si>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</si>
  <si>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</si>
  <si>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</si>
  <si>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</si>
  <si>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</si>
  <si>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</si>
  <si>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</si>
  <si>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</si>
  <si>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</si>
  <si>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</si>
  <si>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</si>
  <si>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</si>
  <si>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</si>
  <si>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</si>
  <si>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</si>
  <si>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</si>
  <si>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</si>
  <si>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</si>
  <si>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</si>
  <si>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</si>
  <si>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</si>
  <si>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</si>
  <si>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</si>
  <si>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</si>
  <si>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</si>
  <si>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</si>
  <si>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</si>
  <si>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</si>
  <si>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</si>
  <si>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</si>
  <si>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</si>
  <si>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</si>
  <si>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</si>
  <si>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</si>
  <si>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</si>
  <si>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</si>
  <si>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</si>
  <si>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</si>
  <si>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</si>
  <si>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</si>
  <si>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</si>
  <si>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</si>
  <si>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</si>
  <si>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</si>
  <si>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</si>
  <si>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</si>
  <si>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</si>
  <si>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</si>
  <si>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</si>
  <si>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</si>
  <si>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</si>
  <si>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</si>
  <si>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</si>
  <si>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</si>
  <si>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</si>
  <si>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</si>
  <si>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</si>
  <si>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</si>
  <si>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</si>
  <si>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</si>
  <si>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</si>
  <si>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</si>
  <si>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</si>
  <si>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</si>
  <si>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</si>
  <si>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</si>
  <si>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</si>
  <si>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</si>
  <si>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</si>
  <si>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</si>
  <si>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</si>
  <si>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</si>
  <si>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</si>
  <si>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</si>
  <si>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</si>
  <si>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</si>
  <si>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</si>
  <si>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</si>
  <si>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</si>
  <si>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</si>
  <si>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</si>
  <si>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</si>
  <si>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</si>
  <si>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</si>
  <si>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</si>
  <si>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</si>
  <si>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</si>
  <si>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</si>
  <si>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</si>
  <si>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</si>
  <si>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</si>
  <si>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</si>
  <si>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</si>
  <si>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</si>
  <si>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</si>
  <si>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</si>
  <si>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</si>
  <si>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</si>
  <si>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</si>
  <si>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</si>
  <si>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</si>
  <si>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</si>
  <si>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</si>
  <si>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</si>
  <si>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</si>
  <si>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</si>
  <si>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</si>
  <si>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</si>
  <si>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</si>
  <si>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</si>
  <si>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</si>
  <si>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</si>
  <si>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</si>
  <si>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</si>
  <si>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</si>
  <si>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</si>
  <si>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</si>
  <si>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</si>
  <si>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</si>
  <si>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</si>
  <si>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</si>
  <si>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</si>
  <si>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</si>
  <si>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</si>
  <si>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</si>
  <si>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</si>
  <si>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</si>
  <si>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</si>
  <si>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</si>
  <si>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</si>
  <si>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</si>
  <si>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</si>
  <si>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</si>
  <si>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</si>
  <si>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</si>
  <si>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</si>
  <si>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</si>
  <si>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</si>
  <si>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</si>
  <si>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</si>
  <si>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</si>
  <si>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</si>
  <si>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</si>
  <si>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</si>
  <si>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</si>
  <si>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</si>
  <si>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</si>
  <si>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</si>
  <si>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</si>
  <si>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</si>
  <si>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</si>
  <si>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</si>
  <si>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</si>
  <si>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</si>
  <si>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</si>
  <si>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</si>
  <si>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</si>
  <si>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</si>
  <si>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</si>
  <si>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</si>
  <si>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</si>
  <si>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</si>
  <si>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</si>
  <si>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</si>
  <si>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</si>
  <si>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</si>
  <si>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</si>
  <si>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</si>
  <si>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</si>
  <si>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</si>
  <si>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</si>
  <si>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</si>
  <si>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</si>
  <si>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</si>
  <si>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</si>
  <si>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</si>
  <si>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</si>
  <si>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</si>
  <si>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</si>
  <si>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</si>
  <si>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</si>
  <si>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</si>
  <si>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</si>
  <si>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</si>
  <si>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</si>
  <si>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</si>
  <si>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</si>
  <si>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</si>
  <si>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</si>
  <si>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</si>
  <si>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</si>
  <si>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</si>
  <si>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</si>
  <si>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</si>
  <si>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</si>
  <si>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</si>
  <si>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</si>
  <si>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</si>
  <si>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</si>
  <si>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</si>
  <si>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</si>
  <si>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</si>
  <si>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</si>
  <si>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</si>
  <si>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</si>
  <si>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</si>
  <si>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</si>
  <si>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</si>
  <si>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</si>
  <si>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</si>
  <si>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</si>
  <si>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</si>
  <si>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</si>
  <si>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</si>
  <si>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</si>
  <si>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</si>
  <si>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</si>
  <si>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</si>
  <si>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</si>
  <si>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</si>
  <si>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</si>
  <si>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</si>
  <si>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</si>
  <si>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</si>
  <si>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</si>
  <si>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</si>
  <si>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</si>
  <si>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</si>
  <si>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</si>
  <si>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</si>
  <si>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</si>
  <si>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</si>
  <si>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</si>
  <si>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</si>
  <si>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</si>
  <si>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</si>
  <si>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</si>
  <si>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</si>
  <si>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</si>
  <si>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</si>
  <si>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</si>
  <si>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</si>
  <si>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</si>
  <si>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</si>
  <si>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</si>
  <si>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</si>
  <si>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</si>
  <si>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</si>
  <si>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</si>
  <si>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</si>
  <si>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</si>
  <si>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</si>
  <si>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</si>
  <si>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</si>
  <si>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</si>
  <si>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</si>
  <si>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</si>
  <si>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</si>
  <si>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</si>
  <si>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</si>
  <si>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</si>
  <si>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</si>
  <si>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</si>
  <si>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</si>
  <si>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</si>
  <si>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</si>
  <si>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</si>
  <si>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</si>
  <si>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</si>
  <si>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</si>
  <si>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</si>
  <si>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</si>
  <si>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</si>
  <si>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</si>
  <si>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</si>
  <si>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</si>
  <si>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</si>
  <si>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</si>
  <si>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</si>
  <si>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</si>
  <si>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</si>
  <si>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</si>
  <si>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</si>
  <si>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</si>
  <si>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</si>
  <si>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</si>
  <si>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</si>
  <si>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</si>
  <si>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</si>
  <si>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</si>
  <si>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</si>
  <si>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</si>
  <si>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</si>
  <si>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</si>
  <si>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</si>
  <si>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</si>
  <si>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</si>
  <si>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</si>
  <si>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</si>
  <si>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</si>
  <si>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</si>
  <si>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</si>
  <si>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</si>
  <si>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</si>
  <si>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</si>
  <si>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</si>
  <si>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</si>
  <si>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</si>
  <si>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</si>
  <si>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</si>
  <si>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</si>
  <si>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</si>
  <si>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</si>
  <si>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</si>
  <si>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</si>
  <si>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</si>
  <si>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</si>
  <si>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</si>
  <si>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</si>
  <si>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</si>
  <si>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</si>
  <si>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</si>
  <si>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</si>
  <si>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</si>
  <si>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</si>
  <si>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</si>
  <si>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</si>
  <si>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</si>
  <si>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</si>
  <si>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</si>
  <si>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</si>
  <si>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</si>
  <si>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</si>
  <si>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</si>
  <si>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</si>
  <si>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</si>
  <si>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</si>
  <si>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</si>
  <si>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</si>
  <si>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</si>
  <si>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</si>
  <si>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</si>
  <si>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</si>
  <si>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</si>
  <si>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</si>
  <si>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</si>
  <si>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</si>
  <si>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</si>
  <si>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</si>
  <si>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</si>
  <si>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</si>
  <si>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</si>
  <si>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</si>
  <si>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</si>
  <si>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</si>
  <si>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</si>
  <si>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</si>
  <si>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</si>
  <si>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</si>
  <si>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</si>
  <si>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</si>
  <si>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</si>
  <si>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</si>
  <si>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</si>
  <si>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</si>
  <si>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</si>
  <si>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</si>
  <si>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</si>
  <si>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</si>
  <si>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</si>
  <si>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</si>
  <si>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</si>
  <si>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</si>
  <si>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</si>
  <si>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</si>
  <si>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</si>
  <si>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</si>
  <si>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</si>
  <si>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</si>
  <si>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</si>
  <si>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</si>
  <si>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</si>
  <si>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</si>
  <si>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</si>
  <si>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</si>
  <si>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</si>
  <si>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</si>
  <si>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</si>
  <si>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</si>
  <si>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</si>
  <si>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</si>
  <si>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</si>
  <si>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</si>
  <si>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</si>
  <si>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</si>
  <si>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</si>
  <si>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</si>
  <si>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</si>
  <si>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</si>
  <si>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</si>
  <si>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</si>
  <si>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</si>
  <si>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</si>
  <si>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</si>
  <si>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</si>
  <si>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</si>
  <si>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</si>
  <si>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</si>
  <si>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</si>
  <si>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</si>
  <si>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</si>
  <si>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</si>
  <si>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</si>
  <si>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</si>
  <si>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</si>
  <si>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</si>
  <si>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</si>
  <si>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</si>
  <si>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</si>
  <si>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</si>
  <si>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</si>
  <si>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</si>
  <si>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</si>
  <si>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</si>
  <si>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</si>
  <si>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</si>
  <si>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</si>
  <si>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</si>
  <si>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</si>
  <si>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</si>
  <si>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</si>
  <si>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</si>
  <si>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</si>
  <si>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</si>
  <si>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</si>
  <si>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</si>
  <si>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</si>
  <si>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</si>
  <si>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</si>
  <si>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</si>
  <si>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</si>
  <si>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</si>
  <si>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</si>
  <si>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</si>
  <si>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</si>
  <si>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</si>
  <si>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</si>
  <si>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</si>
  <si>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</si>
  <si>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</si>
  <si>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</si>
  <si>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</si>
  <si>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</si>
  <si>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</si>
  <si>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</si>
  <si>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</si>
  <si>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</si>
  <si>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</si>
  <si>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</si>
  <si>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</si>
  <si>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</si>
  <si>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</si>
  <si>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</si>
  <si>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</si>
  <si>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</si>
  <si>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</si>
  <si>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</si>
  <si>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</si>
  <si>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</si>
  <si>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</si>
  <si>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</si>
  <si>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</si>
  <si>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</si>
  <si>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</si>
  <si>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</si>
  <si>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</si>
  <si>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</si>
  <si>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</si>
  <si>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</si>
  <si>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</si>
  <si>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</si>
  <si>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</si>
  <si>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</si>
  <si>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</si>
  <si>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</si>
  <si>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</si>
  <si>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</si>
  <si>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</si>
  <si>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</si>
  <si>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</si>
  <si>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</si>
  <si>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</si>
  <si>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</si>
  <si>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</si>
  <si>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</si>
  <si>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</si>
  <si>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</si>
  <si>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</si>
  <si>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</si>
  <si>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</si>
  <si>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</si>
  <si>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</si>
  <si>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</si>
  <si>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</si>
  <si>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</si>
  <si>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</si>
  <si>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</si>
  <si>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</si>
  <si>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</si>
  <si>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</si>
  <si>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</si>
  <si>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</si>
  <si>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</si>
  <si>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</si>
  <si>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</si>
  <si>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</si>
  <si>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</si>
  <si>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</si>
  <si>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</si>
  <si>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</si>
  <si>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</si>
  <si>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</si>
  <si>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</si>
  <si>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</si>
  <si>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</si>
  <si>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</si>
  <si>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</si>
  <si>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</si>
  <si>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</si>
  <si>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</si>
  <si>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</si>
  <si>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</si>
  <si>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</si>
  <si>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</si>
  <si>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</si>
  <si>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</si>
  <si>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</si>
  <si>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</si>
  <si>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</si>
  <si>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</si>
  <si>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</si>
  <si>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</si>
  <si>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</si>
  <si>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</si>
  <si>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</si>
  <si>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</si>
  <si>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</si>
  <si>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</si>
  <si>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</si>
  <si>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</si>
  <si>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</si>
  <si>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</si>
  <si>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</si>
  <si>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</si>
  <si>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</si>
  <si>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</si>
  <si>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</si>
  <si>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</si>
  <si>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</si>
  <si>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</si>
  <si>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</si>
  <si>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</si>
  <si>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</si>
  <si>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</si>
  <si>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</si>
  <si>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</si>
  <si>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</si>
  <si>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</si>
  <si>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</si>
  <si>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</si>
  <si>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</si>
  <si>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</si>
  <si>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</si>
  <si>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</si>
  <si>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</si>
  <si>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</si>
  <si>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</si>
  <si>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</si>
  <si>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</si>
  <si>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</si>
  <si>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</si>
  <si>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</si>
  <si>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</si>
  <si>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</si>
  <si>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</si>
  <si>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</si>
  <si>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</si>
  <si>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</si>
  <si>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</si>
  <si>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</si>
  <si>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</si>
  <si>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</si>
  <si>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</si>
  <si>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</si>
  <si>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</si>
  <si>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</si>
  <si>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</si>
  <si>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</si>
  <si>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</si>
  <si>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</si>
  <si>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</si>
  <si>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</si>
  <si>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</si>
  <si>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</si>
  <si>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</si>
  <si>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</si>
  <si>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</si>
  <si>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</si>
  <si>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</si>
  <si>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</si>
  <si>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</si>
  <si>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</si>
  <si>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</si>
  <si>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</si>
  <si>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</si>
  <si>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</si>
  <si>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</si>
  <si>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</si>
  <si>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</si>
  <si>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</si>
  <si>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</si>
  <si>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</si>
  <si>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</si>
  <si>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</si>
  <si>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</si>
  <si>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</si>
  <si>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</si>
  <si>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</si>
  <si>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</si>
  <si>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</si>
  <si>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</si>
  <si>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</si>
  <si>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</si>
  <si>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</si>
  <si>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</si>
  <si>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</si>
  <si>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</si>
  <si>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</si>
  <si>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</si>
  <si>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</si>
  <si>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</si>
  <si>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</si>
  <si>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</si>
  <si>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</si>
  <si>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</si>
  <si>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</si>
  <si>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</si>
  <si>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</si>
  <si>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</si>
  <si>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</si>
  <si>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</si>
  <si>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</si>
  <si>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</si>
  <si>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</si>
  <si>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</si>
  <si>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</si>
  <si>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</si>
  <si>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</si>
  <si>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</si>
  <si>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</si>
  <si>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</si>
  <si>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</si>
  <si>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</si>
  <si>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</si>
  <si>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</si>
  <si>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</si>
  <si>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</si>
  <si>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</si>
  <si>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</si>
  <si>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</si>
  <si>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</si>
  <si>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</si>
  <si>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</si>
  <si>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</si>
  <si>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</si>
  <si>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</si>
  <si>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</si>
  <si>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</si>
  <si>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</si>
  <si>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</si>
  <si>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</si>
  <si>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</si>
  <si>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</si>
  <si>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</si>
  <si>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</si>
  <si>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</si>
  <si>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</si>
  <si>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</si>
  <si>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</si>
  <si>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</si>
  <si>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</si>
  <si>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</si>
  <si>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</si>
  <si>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</si>
  <si>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</si>
  <si>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</si>
  <si>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</si>
  <si>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</si>
  <si>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</si>
  <si>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</si>
  <si>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</si>
  <si>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</si>
  <si>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</si>
  <si>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</si>
  <si>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</si>
  <si>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</si>
  <si>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</si>
  <si>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</si>
  <si>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</si>
  <si>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</si>
  <si>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</si>
  <si>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</si>
  <si>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</si>
  <si>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</si>
  <si>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</si>
  <si>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</si>
  <si>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</si>
  <si>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</si>
  <si>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</si>
  <si>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</si>
  <si>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</si>
  <si>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</si>
  <si>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</si>
  <si>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</si>
  <si>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</si>
  <si>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</si>
  <si>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</si>
  <si>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</si>
  <si>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</si>
  <si>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</si>
  <si>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</si>
  <si>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</si>
  <si>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</si>
  <si>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</si>
  <si>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</si>
  <si>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</si>
  <si>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</si>
  <si>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</si>
  <si>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</si>
  <si>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</si>
  <si>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</si>
  <si>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</si>
  <si>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</si>
  <si>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</si>
  <si>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</si>
  <si>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</si>
  <si>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</si>
  <si>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</si>
  <si>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</si>
  <si>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</si>
  <si>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</si>
  <si>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</si>
  <si>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</si>
  <si>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</si>
  <si>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</si>
  <si>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</si>
  <si>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</si>
  <si>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</si>
  <si>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</si>
  <si>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</si>
  <si>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</si>
  <si>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</si>
  <si>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</si>
  <si>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</si>
  <si>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</si>
  <si>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</si>
  <si>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</si>
  <si>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</si>
  <si>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</si>
  <si>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</si>
  <si>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</si>
  <si>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</si>
  <si>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</si>
  <si>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</si>
  <si>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</si>
  <si>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</si>
  <si>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</si>
  <si>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</si>
  <si>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</si>
  <si>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</si>
  <si>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</si>
  <si>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</si>
  <si>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</si>
  <si>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</si>
  <si>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</si>
  <si>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</si>
  <si>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</si>
  <si>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</si>
  <si>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</si>
  <si>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</si>
  <si>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</si>
  <si>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</si>
  <si>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</si>
  <si>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</si>
  <si>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</si>
  <si>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</si>
  <si>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</si>
  <si>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</si>
  <si>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</si>
  <si>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</si>
  <si>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</si>
  <si>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</si>
  <si>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</si>
  <si>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</si>
  <si>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</si>
  <si>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</si>
  <si>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</si>
  <si>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</si>
  <si>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</si>
  <si>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</si>
  <si>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</si>
  <si>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</si>
  <si>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</si>
  <si>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</si>
  <si>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</si>
  <si>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</si>
  <si>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</si>
  <si>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</si>
  <si>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</si>
  <si>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</si>
  <si>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</si>
  <si>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</si>
  <si>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</si>
  <si>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</si>
  <si>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</si>
  <si>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</si>
  <si>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</si>
  <si>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</si>
  <si>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</si>
  <si>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</si>
  <si>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</si>
  <si>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</si>
  <si>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</si>
  <si>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</si>
  <si>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</si>
  <si>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</si>
  <si>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</si>
  <si>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</si>
  <si>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</si>
  <si>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</si>
  <si>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</si>
  <si>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</si>
  <si>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</si>
  <si>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</si>
  <si>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</si>
  <si>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</si>
  <si>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</si>
  <si>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</si>
  <si>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</si>
  <si>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</si>
  <si>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</si>
  <si>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</si>
  <si>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</si>
  <si>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</si>
  <si>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</si>
  <si>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</si>
  <si>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</si>
  <si>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</si>
  <si>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</si>
  <si>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</si>
  <si>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</si>
  <si>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</si>
  <si>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</si>
  <si>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</si>
  <si>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</si>
  <si>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</si>
  <si>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</si>
  <si>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</si>
  <si>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</si>
  <si>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</si>
  <si>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</si>
  <si>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</si>
  <si>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</si>
  <si>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</si>
  <si>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</si>
  <si>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</si>
  <si>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</si>
  <si>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</si>
  <si>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</si>
  <si>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</si>
  <si>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</si>
  <si>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</si>
  <si>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</si>
  <si>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</si>
  <si>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</si>
  <si>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</si>
  <si>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</si>
  <si>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</si>
  <si>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</si>
  <si>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</si>
  <si>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</si>
  <si>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</si>
  <si>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</si>
  <si>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</si>
  <si>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</si>
  <si>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</si>
  <si>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</si>
  <si>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</si>
  <si>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</si>
  <si>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</si>
  <si>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</si>
  <si>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</si>
  <si>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</si>
  <si>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</si>
  <si>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</si>
  <si>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</si>
  <si>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</si>
  <si>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</si>
  <si>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</si>
  <si>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</si>
  <si>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</si>
  <si>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</si>
  <si>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</si>
  <si>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</si>
  <si>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</si>
  <si>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</si>
  <si>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</si>
  <si>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</si>
  <si>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</si>
  <si>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</si>
  <si>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</si>
  <si>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</si>
  <si>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</si>
  <si>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</si>
  <si>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</si>
  <si>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</si>
  <si>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</si>
  <si>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</si>
  <si>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</si>
  <si>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</si>
  <si>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</si>
  <si>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</si>
  <si>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</si>
  <si>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</si>
  <si>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</si>
  <si>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</si>
  <si>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</si>
  <si>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</si>
  <si>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</si>
  <si>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</si>
  <si>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</si>
  <si>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</si>
  <si>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</si>
  <si>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</si>
  <si>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</si>
  <si>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</si>
  <si>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</si>
  <si>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</si>
  <si>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</si>
  <si>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</si>
  <si>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</si>
  <si>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</si>
  <si>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</si>
  <si>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</si>
  <si>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</si>
  <si>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</si>
  <si>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</si>
  <si>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</si>
  <si>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</si>
  <si>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</si>
  <si>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</si>
  <si>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</si>
  <si>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</si>
  <si>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</si>
  <si>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</si>
  <si>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</si>
  <si>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</si>
  <si>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</si>
  <si>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</si>
  <si>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</si>
  <si>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</si>
  <si>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</si>
  <si>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</si>
  <si>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</si>
  <si>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</si>
  <si>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</si>
  <si>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</si>
  <si>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</si>
  <si>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</si>
  <si>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</si>
  <si>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</si>
  <si>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</si>
  <si>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</si>
  <si>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</si>
  <si>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</si>
  <si>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</si>
  <si>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</si>
  <si>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</si>
  <si>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</si>
  <si>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</si>
  <si>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</si>
  <si>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</si>
  <si>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</si>
  <si>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</si>
  <si>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</si>
  <si>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</si>
  <si>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</si>
  <si>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</si>
  <si>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</si>
  <si>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</si>
  <si>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</si>
  <si>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</si>
  <si>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</si>
  <si>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</si>
  <si>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</si>
  <si>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</si>
  <si>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</si>
  <si>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</si>
  <si>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</si>
  <si>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</si>
  <si>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</si>
  <si>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</si>
  <si>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</si>
  <si>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</si>
  <si>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</si>
  <si>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</si>
  <si>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</si>
  <si>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</si>
  <si>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</si>
  <si>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</si>
  <si>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</si>
  <si>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</si>
  <si>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</si>
  <si>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</si>
  <si>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</si>
  <si>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</si>
  <si>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</si>
  <si>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</si>
  <si>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</si>
  <si>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</si>
  <si>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</si>
  <si>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</si>
  <si>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</si>
  <si>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</si>
  <si>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</si>
  <si>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</si>
  <si>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</si>
  <si>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</si>
  <si>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</si>
  <si>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</si>
  <si>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</si>
  <si>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</si>
  <si>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</si>
  <si>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</si>
  <si>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</si>
  <si>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</si>
  <si>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</si>
  <si>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</si>
  <si>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</si>
  <si>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</si>
  <si>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</si>
  <si>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</si>
  <si>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</si>
  <si>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</si>
  <si>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</si>
  <si>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</si>
  <si>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</si>
  <si>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</si>
  <si>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</si>
  <si>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</si>
  <si>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</si>
  <si>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</si>
  <si>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</si>
  <si>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</si>
  <si>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</si>
  <si>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</si>
  <si>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</si>
  <si>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</si>
  <si>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</si>
  <si>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</si>
  <si>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</si>
  <si>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</si>
  <si>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</si>
  <si>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</si>
  <si>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</si>
  <si>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</si>
  <si>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</si>
  <si>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</si>
  <si>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</si>
  <si>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</si>
  <si>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</si>
  <si>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</si>
  <si>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</si>
  <si>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</si>
  <si>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</si>
  <si>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</si>
  <si>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</si>
  <si>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</si>
  <si>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</si>
  <si>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</si>
  <si>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</si>
  <si>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</si>
  <si>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</si>
  <si>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</si>
  <si>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</si>
  <si>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</si>
  <si>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</si>
  <si>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</si>
  <si>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</si>
  <si>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</si>
  <si>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</si>
  <si>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</si>
  <si>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</si>
  <si>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</si>
  <si>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</si>
  <si>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</si>
  <si>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</si>
  <si>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</si>
  <si>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</si>
  <si>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</si>
  <si>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</si>
  <si>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</si>
  <si>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</si>
  <si>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</si>
  <si>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</si>
  <si>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</si>
  <si>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</si>
  <si>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</si>
  <si>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</si>
  <si>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</si>
  <si>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</si>
  <si>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</si>
  <si>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</si>
  <si>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</si>
  <si>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</si>
  <si>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</si>
  <si>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</si>
  <si>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</si>
  <si>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</si>
  <si>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</si>
  <si>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</si>
  <si>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</si>
  <si>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</si>
  <si>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</si>
  <si>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</si>
  <si>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</si>
  <si>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</si>
  <si>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</si>
  <si>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</si>
  <si>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</si>
  <si>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</si>
  <si>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</si>
  <si>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</si>
  <si>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</si>
  <si>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</si>
  <si>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</si>
  <si>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</si>
  <si>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</si>
  <si>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</si>
  <si>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</si>
  <si>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</si>
  <si>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</si>
  <si>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</si>
  <si>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</si>
  <si>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</si>
  <si>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</si>
  <si>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</si>
  <si>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</si>
  <si>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</si>
  <si>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</si>
  <si>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</si>
  <si>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</si>
  <si>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</si>
  <si>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</si>
  <si>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</si>
  <si>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</si>
  <si>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</si>
  <si>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</si>
  <si>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</si>
  <si>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</si>
  <si>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</si>
  <si>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</si>
  <si>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</si>
  <si>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</si>
  <si>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</si>
  <si>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</si>
  <si>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</si>
  <si>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</si>
  <si>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</si>
  <si>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</si>
  <si>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</si>
  <si>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</si>
  <si>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</si>
  <si>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</si>
  <si>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</si>
  <si>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</si>
  <si>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</si>
  <si>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</si>
  <si>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</si>
  <si>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</si>
  <si>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</si>
  <si>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</si>
  <si>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</si>
  <si>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</si>
  <si>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</si>
  <si>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</si>
  <si>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</si>
  <si>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</si>
  <si>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</si>
  <si>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</si>
  <si>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</si>
  <si>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</si>
  <si>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</si>
  <si>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</si>
  <si>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</si>
  <si>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</si>
  <si>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</si>
  <si>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</si>
  <si>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</si>
  <si>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</si>
  <si>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</si>
  <si>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</si>
  <si>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</si>
  <si>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</si>
  <si>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</si>
  <si>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</si>
  <si>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</si>
  <si>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</si>
  <si>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</si>
  <si>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</si>
  <si>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</si>
  <si>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</si>
  <si>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</si>
  <si>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</si>
  <si>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</si>
  <si>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</si>
  <si>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</si>
  <si>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</si>
  <si>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</si>
  <si>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</si>
  <si>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</si>
  <si>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</si>
  <si>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</si>
  <si>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</si>
  <si>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</si>
  <si>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</si>
  <si>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</si>
  <si>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</si>
  <si>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</si>
  <si>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</si>
  <si>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</si>
  <si>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</si>
  <si>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</si>
  <si>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</si>
  <si>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</si>
  <si>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</si>
  <si>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</si>
  <si>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</si>
  <si>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</si>
  <si>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</si>
  <si>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</si>
  <si>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</si>
  <si>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</si>
  <si>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</si>
  <si>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</si>
  <si>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</si>
  <si>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</si>
  <si>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</si>
  <si>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</si>
  <si>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</si>
  <si>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</si>
  <si>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</si>
  <si>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</si>
  <si>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</si>
  <si>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</si>
  <si>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</si>
  <si>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</si>
  <si>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</si>
  <si>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</si>
  <si>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</si>
  <si>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</si>
  <si>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</si>
  <si>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</si>
  <si>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</si>
  <si>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</si>
  <si>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</si>
  <si>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</si>
  <si>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</si>
  <si>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</si>
  <si>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</si>
  <si>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</si>
  <si>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</si>
  <si>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</si>
  <si>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</si>
  <si>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</si>
  <si>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</si>
  <si>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</si>
  <si>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</si>
  <si>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</si>
  <si>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</si>
  <si>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</si>
  <si>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</si>
  <si>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</si>
  <si>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</si>
  <si>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</si>
  <si>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</si>
  <si>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</si>
  <si>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</si>
  <si>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</si>
  <si>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</si>
  <si>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</si>
  <si>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</si>
  <si>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</si>
  <si>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</si>
  <si>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</si>
  <si>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</si>
  <si>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</si>
  <si>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</si>
  <si>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</si>
  <si>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</si>
  <si>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</si>
  <si>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</si>
  <si>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</si>
  <si>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</si>
  <si>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</si>
  <si>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</si>
  <si>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</si>
  <si>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</si>
  <si>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</si>
  <si>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</si>
  <si>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</si>
  <si>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</si>
  <si>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</si>
  <si>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</si>
  <si>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</si>
  <si>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</si>
  <si>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</si>
  <si>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</si>
  <si>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</si>
  <si>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</si>
  <si>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</si>
  <si>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</si>
  <si>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</si>
  <si>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</si>
  <si>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</si>
  <si>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</si>
  <si>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</si>
  <si>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</si>
  <si>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</si>
  <si>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</si>
  <si>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</si>
  <si>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</si>
  <si>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</si>
  <si>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</si>
  <si>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</si>
  <si>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</si>
  <si>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</si>
  <si>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</si>
  <si>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</si>
  <si>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</si>
  <si>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</si>
  <si>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</si>
  <si>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</si>
  <si>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</si>
  <si>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</si>
  <si>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</si>
  <si>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</si>
  <si>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</si>
  <si>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</si>
  <si>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</si>
  <si>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</si>
  <si>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</si>
  <si>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</si>
  <si>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</si>
  <si>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</si>
  <si>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</si>
  <si>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</si>
  <si>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</si>
  <si>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</si>
  <si>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</si>
  <si>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</si>
  <si>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</si>
  <si>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</si>
  <si>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</si>
  <si>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</si>
  <si>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</si>
  <si>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</si>
  <si>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</si>
  <si>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</si>
  <si>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</si>
  <si>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</si>
  <si>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</si>
  <si>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</si>
  <si>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</si>
  <si>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</si>
  <si>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</si>
  <si>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</si>
  <si>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</si>
  <si>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</si>
  <si>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</si>
  <si>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</si>
  <si>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</si>
  <si>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</si>
  <si>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</si>
  <si>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</si>
  <si>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</si>
  <si>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</si>
  <si>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</si>
  <si>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</si>
  <si>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</si>
  <si>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</si>
  <si>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</si>
  <si>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</si>
  <si>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</si>
  <si>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</si>
  <si>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</si>
  <si>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</si>
  <si>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</si>
  <si>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</si>
  <si>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</si>
  <si>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</si>
  <si>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</si>
  <si>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</si>
  <si>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</si>
  <si>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</si>
  <si>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</si>
  <si>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</si>
  <si>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</si>
  <si>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</si>
  <si>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</si>
  <si>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</si>
  <si>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</si>
  <si>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</si>
  <si>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</si>
  <si>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</si>
  <si>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</si>
  <si>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</si>
  <si>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</si>
  <si>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</si>
  <si>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</si>
  <si>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</si>
  <si>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</si>
  <si>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</si>
  <si>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</si>
  <si>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</si>
  <si>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</si>
  <si>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</si>
  <si>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</si>
  <si>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</si>
  <si>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</si>
  <si>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</si>
  <si>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</si>
  <si>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</si>
  <si>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</si>
  <si>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</si>
  <si>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</si>
  <si>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</si>
  <si>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</si>
  <si>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</si>
  <si>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</si>
  <si>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</si>
  <si>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</si>
  <si>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</si>
  <si>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</si>
  <si>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</si>
  <si>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</si>
  <si>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</si>
  <si>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</si>
  <si>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</si>
  <si>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</si>
  <si>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</si>
  <si>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</si>
  <si>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</si>
  <si>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</si>
  <si>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</si>
  <si>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</si>
  <si>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</si>
  <si>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</si>
  <si>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</si>
  <si>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</si>
  <si>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</si>
  <si>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</si>
  <si>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</si>
  <si>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</si>
  <si>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</si>
  <si>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</si>
  <si>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</si>
  <si>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</si>
  <si>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</si>
  <si>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</si>
  <si>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</si>
  <si>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</si>
  <si>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</si>
  <si>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</si>
  <si>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</si>
  <si>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</si>
  <si>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</si>
  <si>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</si>
  <si>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</si>
  <si>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</si>
  <si>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</si>
  <si>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</si>
  <si>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</si>
  <si>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</si>
  <si>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</si>
  <si>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</si>
  <si>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</si>
  <si>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</si>
  <si>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</si>
  <si>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</si>
  <si>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</si>
  <si>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</si>
  <si>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</si>
  <si>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</si>
  <si>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</si>
  <si>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</si>
  <si>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</si>
  <si>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</si>
  <si>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</si>
  <si>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</si>
  <si>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</si>
  <si>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</si>
  <si>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</si>
  <si>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</si>
  <si>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</si>
  <si>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</si>
  <si>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</si>
  <si>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</si>
  <si>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</si>
  <si>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</si>
  <si>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</si>
  <si>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</si>
  <si>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</si>
  <si>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</si>
  <si>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</si>
  <si>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</si>
  <si>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</si>
  <si>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</si>
  <si>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</si>
  <si>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</si>
  <si>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</si>
  <si>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</si>
  <si>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</si>
  <si>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</si>
  <si>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</si>
  <si>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</si>
  <si>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</si>
  <si>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</si>
  <si>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</si>
  <si>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</si>
  <si>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</si>
  <si>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</si>
  <si>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</si>
  <si>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</si>
  <si>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</si>
  <si>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</si>
  <si>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</si>
  <si>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</si>
  <si>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</si>
  <si>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</si>
  <si>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</si>
  <si>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</si>
  <si>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</si>
  <si>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</si>
  <si>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</si>
  <si>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</si>
  <si>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</si>
  <si>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</si>
  <si>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</si>
  <si>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</si>
  <si>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</si>
  <si>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</si>
  <si>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</si>
  <si>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</si>
  <si>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</si>
  <si>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</si>
  <si>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</si>
  <si>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</si>
  <si>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</si>
  <si>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</si>
  <si>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</si>
  <si>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</si>
  <si>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</si>
  <si>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</si>
  <si>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</si>
  <si>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</si>
  <si>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</si>
  <si>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</si>
  <si>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</si>
  <si>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</si>
  <si>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</si>
  <si>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</si>
  <si>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</si>
  <si>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</si>
  <si>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</si>
  <si>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</si>
  <si>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</si>
  <si>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</si>
  <si>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</si>
  <si>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</si>
  <si>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</si>
  <si>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</si>
  <si>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</si>
  <si>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</si>
  <si>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</si>
  <si>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</si>
  <si>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</si>
  <si>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</si>
  <si>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</si>
  <si>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</si>
  <si>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</si>
  <si>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</si>
  <si>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</si>
  <si>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</si>
  <si>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</si>
  <si>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</si>
  <si>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</si>
  <si>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</si>
  <si>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</si>
  <si>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</si>
  <si>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</si>
  <si>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</si>
  <si>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</si>
  <si>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</si>
  <si>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</si>
  <si>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</si>
  <si>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</si>
  <si>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</si>
  <si>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</si>
  <si>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</si>
  <si>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</si>
  <si>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</si>
  <si>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</si>
  <si>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</si>
  <si>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</si>
  <si>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</si>
  <si>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</si>
  <si>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</si>
  <si>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</si>
  <si>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</si>
  <si>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</si>
  <si>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</si>
  <si>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</si>
  <si>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</si>
  <si>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</si>
  <si>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</si>
  <si>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</si>
  <si>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</si>
  <si>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</si>
  <si>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</si>
  <si>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</si>
  <si>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</si>
  <si>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</si>
  <si>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</si>
  <si>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</si>
  <si>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</si>
  <si>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</si>
  <si>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</si>
  <si>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</si>
  <si>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</si>
  <si>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</si>
  <si>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</si>
  <si>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</si>
  <si>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</si>
  <si>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</si>
  <si>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</si>
  <si>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</si>
  <si>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</si>
  <si>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</si>
  <si>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</si>
  <si>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</si>
  <si>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</si>
  <si>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</si>
  <si>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</si>
  <si>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</si>
  <si>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</si>
  <si>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</si>
  <si>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</si>
  <si>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</si>
  <si>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</si>
  <si>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</si>
  <si>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</si>
  <si>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</si>
  <si>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</si>
  <si>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</si>
  <si>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</si>
  <si>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</si>
  <si>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</si>
  <si>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</si>
  <si>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</si>
  <si>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</si>
  <si>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</si>
  <si>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</si>
  <si>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</si>
  <si>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</si>
  <si>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</si>
  <si>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</si>
  <si>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</si>
  <si>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</si>
  <si>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</si>
  <si>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</si>
  <si>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</si>
  <si>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</si>
  <si>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</si>
  <si>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</si>
  <si>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</si>
  <si>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</si>
  <si>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</si>
  <si>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</si>
  <si>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</si>
  <si>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</si>
  <si>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</si>
  <si>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</si>
  <si>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</si>
  <si>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</si>
  <si>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</si>
  <si>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</si>
  <si>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</si>
  <si>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</si>
  <si>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</si>
  <si>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</si>
  <si>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</si>
  <si>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</si>
  <si>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</si>
  <si>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</si>
  <si>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</si>
  <si>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</si>
  <si>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</si>
  <si>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</si>
  <si>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</si>
  <si>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</si>
  <si>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</si>
  <si>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</si>
  <si>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</si>
  <si>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</si>
  <si>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</si>
  <si>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</si>
  <si>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</si>
  <si>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</si>
  <si>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</si>
  <si>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</si>
  <si>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</si>
  <si>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</si>
  <si>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</si>
  <si>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</si>
  <si>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</si>
  <si>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</si>
  <si>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</si>
  <si>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</si>
  <si>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</si>
  <si>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</si>
  <si>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</si>
  <si>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</si>
  <si>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</si>
  <si>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</si>
  <si>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</si>
  <si>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</si>
  <si>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</si>
  <si>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</si>
  <si>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</si>
  <si>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</si>
  <si>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</si>
  <si>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</si>
  <si>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</si>
  <si>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</si>
  <si>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</si>
  <si>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</si>
  <si>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</si>
  <si>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</si>
  <si>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</si>
  <si>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</si>
  <si>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</si>
  <si>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</si>
  <si>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</si>
  <si>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</si>
  <si>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</si>
  <si>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</si>
  <si>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</si>
  <si>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</si>
  <si>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</si>
  <si>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</si>
  <si>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</si>
  <si>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</si>
  <si>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</si>
  <si>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</si>
  <si>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</si>
  <si>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</si>
  <si>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</si>
  <si>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</si>
  <si>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</si>
  <si>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</si>
  <si>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</si>
  <si>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</si>
  <si>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</si>
  <si>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</si>
  <si>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</si>
  <si>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</si>
  <si>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</si>
  <si>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</si>
  <si>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</si>
  <si>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</si>
  <si>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</si>
  <si>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</si>
  <si>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</si>
  <si>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</si>
  <si>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</si>
  <si>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</si>
  <si>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</si>
  <si>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</si>
  <si>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</si>
  <si>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</si>
  <si>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</si>
  <si>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</si>
  <si>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</si>
  <si>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</si>
  <si>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</si>
  <si>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</si>
  <si>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</si>
  <si>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</si>
  <si>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</si>
  <si>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</si>
  <si>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</si>
  <si>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</si>
  <si>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</si>
  <si>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</si>
  <si>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</si>
  <si>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</si>
  <si>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</si>
  <si>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</si>
  <si>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</si>
  <si>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</si>
  <si>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</si>
  <si>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</si>
  <si>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</si>
  <si>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</si>
  <si>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</si>
  <si>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</si>
  <si>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</si>
  <si>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</si>
  <si>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</si>
  <si>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</si>
  <si>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</si>
  <si>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</si>
  <si>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</si>
  <si>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</si>
  <si>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</si>
  <si>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</si>
  <si>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</si>
  <si>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</si>
  <si>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</si>
  <si>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</si>
  <si>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</si>
  <si>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</si>
  <si>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</si>
  <si>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</si>
  <si>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</si>
  <si>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</si>
  <si>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</si>
  <si>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</si>
  <si>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</si>
  <si>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</si>
  <si>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</si>
  <si>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</si>
  <si>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</si>
  <si>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</si>
  <si>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</si>
  <si>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</si>
  <si>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</si>
  <si>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</si>
  <si>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</si>
  <si>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</si>
  <si>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</si>
  <si>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</si>
  <si>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</si>
  <si>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</si>
  <si>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</si>
  <si>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</si>
  <si>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</si>
  <si>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</si>
  <si>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</si>
  <si>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</si>
  <si>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</si>
  <si>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</si>
  <si>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</si>
  <si>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</si>
  <si>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</si>
  <si>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</si>
  <si>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</si>
  <si>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</si>
  <si>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</si>
  <si>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</si>
  <si>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</si>
  <si>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</si>
  <si>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</si>
  <si>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</si>
  <si>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</si>
  <si>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</si>
  <si>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</si>
  <si>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</si>
  <si>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</si>
  <si>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</si>
  <si>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</si>
  <si>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</si>
  <si>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</si>
  <si>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</si>
  <si>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</si>
  <si>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</si>
  <si>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</si>
  <si>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</si>
  <si>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</si>
  <si>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</si>
  <si>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</si>
  <si>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</si>
  <si>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</si>
  <si>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</si>
  <si>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</si>
  <si>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</si>
  <si>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</si>
  <si>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</si>
  <si>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</si>
  <si>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</si>
  <si>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</si>
  <si>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</si>
  <si>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</si>
  <si>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</si>
  <si>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</si>
  <si>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</si>
  <si>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</si>
  <si>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</si>
  <si>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</si>
  <si>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</si>
  <si>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</si>
  <si>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</si>
  <si>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</si>
  <si>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</si>
  <si>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</si>
  <si>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</si>
  <si>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</si>
  <si>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</si>
  <si>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</si>
  <si>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</si>
  <si>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</si>
  <si>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</si>
  <si>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</si>
  <si>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</si>
  <si>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</si>
  <si>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</si>
  <si>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</si>
  <si>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</si>
  <si>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</si>
  <si>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</si>
  <si>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</si>
  <si>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</si>
  <si>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</si>
  <si>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</si>
  <si>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</si>
  <si>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</si>
  <si>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</si>
  <si>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</si>
  <si>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</si>
  <si>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</si>
  <si>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</si>
  <si>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</si>
  <si>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</si>
  <si>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</si>
  <si>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</si>
  <si>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</si>
  <si>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</si>
  <si>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</si>
  <si>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</si>
  <si>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</si>
  <si>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</si>
  <si>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</si>
  <si>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</si>
  <si>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</si>
  <si>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</si>
  <si>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</si>
  <si>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</si>
  <si>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</si>
  <si>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</si>
  <si>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</si>
  <si>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</si>
  <si>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</si>
  <si>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</si>
  <si>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</si>
  <si>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</si>
  <si>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</si>
  <si>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</si>
  <si>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</si>
  <si>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</si>
  <si>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</si>
  <si>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</si>
  <si>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</si>
  <si>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</si>
  <si>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</si>
  <si>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</si>
  <si>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</si>
  <si>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</si>
  <si>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</si>
  <si>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</si>
  <si>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</si>
  <si>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</si>
  <si>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</si>
  <si>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</si>
  <si>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</si>
  <si>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</si>
  <si>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</si>
  <si>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</si>
  <si>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</si>
  <si>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</si>
  <si>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</si>
  <si>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</si>
  <si>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</si>
  <si>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</si>
  <si>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</si>
  <si>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</si>
  <si>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</si>
  <si>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</si>
  <si>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</si>
  <si>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</si>
  <si>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</si>
  <si>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</si>
  <si>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</si>
  <si>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</si>
  <si>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</si>
  <si>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</si>
  <si>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</si>
  <si>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</si>
  <si>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</si>
  <si>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</si>
  <si>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</si>
  <si>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</si>
  <si>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</si>
  <si>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</si>
  <si>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</si>
  <si>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</si>
  <si>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</si>
  <si>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</si>
  <si>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</si>
  <si>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</si>
  <si>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</si>
  <si>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</si>
  <si>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</si>
  <si>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</si>
  <si>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</si>
  <si>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</si>
  <si>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</si>
  <si>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</si>
  <si>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</si>
  <si>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</si>
  <si>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</si>
  <si>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</si>
  <si>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</si>
  <si>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</si>
  <si>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</si>
  <si>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</si>
  <si>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</si>
  <si>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</si>
  <si>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</si>
  <si>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</si>
  <si>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</si>
  <si>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</si>
  <si>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</si>
  <si>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</si>
  <si>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</si>
  <si>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</si>
  <si>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</si>
  <si>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</si>
  <si>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</si>
  <si>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</si>
  <si>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</si>
  <si>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</si>
  <si>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</si>
  <si>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</si>
  <si>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</si>
  <si>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</si>
  <si>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</si>
  <si>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</si>
  <si>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</si>
  <si>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</si>
  <si>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</si>
  <si>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</si>
  <si>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</si>
  <si>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</si>
  <si>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</si>
  <si>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</si>
  <si>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</si>
  <si>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</si>
  <si>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</si>
  <si>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</si>
  <si>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</si>
  <si>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</si>
  <si>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</si>
  <si>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</si>
  <si>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</si>
  <si>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</si>
  <si>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</si>
  <si>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</si>
  <si>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</si>
  <si>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</si>
  <si>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</si>
  <si>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</si>
  <si>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</si>
  <si>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</si>
  <si>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</si>
  <si>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</si>
  <si>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</si>
  <si>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</si>
  <si>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</si>
  <si>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</si>
  <si>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</si>
  <si>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</si>
  <si>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</si>
  <si>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</si>
  <si>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</si>
  <si>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</si>
  <si>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</si>
  <si>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</si>
  <si>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</si>
  <si>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</si>
  <si>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</si>
  <si>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</si>
  <si>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</si>
  <si>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</si>
  <si>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</si>
  <si>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</si>
  <si>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</si>
  <si>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</si>
  <si>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</si>
  <si>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</si>
  <si>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</si>
  <si>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</si>
  <si>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</si>
  <si>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</si>
  <si>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</si>
  <si>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</si>
  <si>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</si>
  <si>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</si>
  <si>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</si>
  <si>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</si>
  <si>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</si>
  <si>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</si>
  <si>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</si>
  <si>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</si>
  <si>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</si>
  <si>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</si>
  <si>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</si>
  <si>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</si>
  <si>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</si>
  <si>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</si>
  <si>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</si>
  <si>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</si>
  <si>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</si>
  <si>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</si>
  <si>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</si>
  <si>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</si>
  <si>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</si>
  <si>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</si>
  <si>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</si>
  <si>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</si>
  <si>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</si>
  <si>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</si>
  <si>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</si>
  <si>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</si>
  <si>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</si>
  <si>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</si>
  <si>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</si>
  <si>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</si>
  <si>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</si>
  <si>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</si>
  <si>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</si>
  <si>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</si>
  <si>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</si>
  <si>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</si>
  <si>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</si>
  <si>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</si>
  <si>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</si>
  <si>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</si>
  <si>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</si>
  <si>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</si>
  <si>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</si>
  <si>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</si>
  <si>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</si>
  <si>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</si>
  <si>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</si>
  <si>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</si>
  <si>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</si>
  <si>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</si>
  <si>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</si>
  <si>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</si>
  <si>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</si>
  <si>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</si>
  <si>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</si>
  <si>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</si>
  <si>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</si>
  <si>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</si>
  <si>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</si>
  <si>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</si>
  <si>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</si>
  <si>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</si>
  <si>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</si>
  <si>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</si>
  <si>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</si>
  <si>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</si>
  <si>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</si>
  <si>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</si>
  <si>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</si>
  <si>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</si>
  <si>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</si>
  <si>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</si>
  <si>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</si>
  <si>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</si>
  <si>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</si>
  <si>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</si>
  <si>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</si>
  <si>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</si>
  <si>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</si>
  <si>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</si>
  <si>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</si>
  <si>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</si>
  <si>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</si>
  <si>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</si>
  <si>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</si>
  <si>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</si>
  <si>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</si>
  <si>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</si>
  <si>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</si>
  <si>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</si>
  <si>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</si>
  <si>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</si>
  <si>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</si>
  <si>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</si>
  <si>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</si>
  <si>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</si>
  <si>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</si>
  <si>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</si>
  <si>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</si>
  <si>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</si>
  <si>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</si>
  <si>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</si>
  <si>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</si>
  <si>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</si>
  <si>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</si>
  <si>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</si>
  <si>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</si>
  <si>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</si>
  <si>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</si>
  <si>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</si>
  <si>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</si>
  <si>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</si>
  <si>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</si>
  <si>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</si>
  <si>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</si>
  <si>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</si>
  <si>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</si>
  <si>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</si>
  <si>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</si>
  <si>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</si>
  <si>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</si>
  <si>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</si>
  <si>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</si>
  <si>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</si>
  <si>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</si>
  <si>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</si>
  <si>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</si>
  <si>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</si>
  <si>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</si>
  <si>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</si>
  <si>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</si>
  <si>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</si>
  <si>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</si>
  <si>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</si>
  <si>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</si>
  <si>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</si>
  <si>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</si>
  <si>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</si>
  <si>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</si>
  <si>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</si>
  <si>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</si>
  <si>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</si>
  <si>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</si>
  <si>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</si>
  <si>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</si>
  <si>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</si>
  <si>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</si>
  <si>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</si>
  <si>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</si>
  <si>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</si>
  <si>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</si>
  <si>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</si>
  <si>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</si>
  <si>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</si>
  <si>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</si>
  <si>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</si>
  <si>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</si>
  <si>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</si>
  <si>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</si>
  <si>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</si>
  <si>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</si>
  <si>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</si>
  <si>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</si>
  <si>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</si>
  <si>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</si>
  <si>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</si>
  <si>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</si>
  <si>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</si>
  <si>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</si>
  <si>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</si>
  <si>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</si>
  <si>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</si>
  <si>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</si>
  <si>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</si>
  <si>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</si>
  <si>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</si>
  <si>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</si>
  <si>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</si>
  <si>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</si>
  <si>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</si>
  <si>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</si>
  <si>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</si>
  <si>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</si>
  <si>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</si>
  <si>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</si>
  <si>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</si>
  <si>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</si>
  <si>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</si>
  <si>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</si>
  <si>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</si>
  <si>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</si>
  <si>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</si>
  <si>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</si>
  <si>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</si>
  <si>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</si>
  <si>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</si>
  <si>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</si>
  <si>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</si>
  <si>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</si>
  <si>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</si>
  <si>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</si>
  <si>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</si>
  <si>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</si>
  <si>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</si>
  <si>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</si>
  <si>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</si>
  <si>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</si>
  <si>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</si>
  <si>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</si>
  <si>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</si>
  <si>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</si>
  <si>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</si>
  <si>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</si>
  <si>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</si>
  <si>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</si>
  <si>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</si>
  <si>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</si>
  <si>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</si>
  <si>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</si>
  <si>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</si>
  <si>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</si>
  <si>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</si>
  <si>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</si>
  <si>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</si>
  <si>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</si>
  <si>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</si>
  <si>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</si>
  <si>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</si>
  <si>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</si>
  <si>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</si>
  <si>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</si>
  <si>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</si>
  <si>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</si>
  <si>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</si>
  <si>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</si>
  <si>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</si>
  <si>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</si>
  <si>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</si>
  <si>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</si>
  <si>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</si>
  <si>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</si>
  <si>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</si>
  <si>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</si>
  <si>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</si>
  <si>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</si>
  <si>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</si>
  <si>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</si>
  <si>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</si>
  <si>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</si>
  <si>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</si>
  <si>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</si>
  <si>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</si>
  <si>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</si>
  <si>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</si>
  <si>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</si>
  <si>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</si>
  <si>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</si>
  <si>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</si>
  <si>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</si>
  <si>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</si>
  <si>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</si>
  <si>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</si>
  <si>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</si>
  <si>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</si>
  <si>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</si>
  <si>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</si>
  <si>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</si>
  <si>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</si>
  <si>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</si>
  <si>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</si>
  <si>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</si>
  <si>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</si>
  <si>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</si>
  <si>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</si>
  <si>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</si>
  <si>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</si>
  <si>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</si>
  <si>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</si>
  <si>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</si>
  <si>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</si>
  <si>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</si>
  <si>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</si>
  <si>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</si>
  <si>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</si>
  <si>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</si>
  <si>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</si>
  <si>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</si>
  <si>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</si>
  <si>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</si>
  <si>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</si>
  <si>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</si>
  <si>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</si>
  <si>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</si>
  <si>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</si>
  <si>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</si>
  <si>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</si>
  <si>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</si>
  <si>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</si>
  <si>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</si>
  <si>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</si>
  <si>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</si>
  <si>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</si>
  <si>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</si>
  <si>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</si>
  <si>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</si>
  <si>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</si>
  <si>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</si>
  <si>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</si>
  <si>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</si>
  <si>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</si>
  <si>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</si>
  <si>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</si>
  <si>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</si>
  <si>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</si>
  <si>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</si>
  <si>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</si>
  <si>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</si>
  <si>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</si>
  <si>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</si>
  <si>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</si>
  <si>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</si>
  <si>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</si>
  <si>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</si>
  <si>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</si>
  <si>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</si>
  <si>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</si>
  <si>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</si>
  <si>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</si>
  <si>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</si>
  <si>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</si>
  <si>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</si>
  <si>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</si>
  <si>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</si>
  <si>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</si>
  <si>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</si>
  <si>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</si>
  <si>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</si>
  <si>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</si>
  <si>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</si>
  <si>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</si>
  <si>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</si>
  <si>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</si>
  <si>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</si>
  <si>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</si>
  <si>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</si>
  <si>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</si>
  <si>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</si>
  <si>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</si>
  <si>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</si>
  <si>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</si>
  <si>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</si>
  <si>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</si>
  <si>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</si>
  <si>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</si>
  <si>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</si>
  <si>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</si>
  <si>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</si>
  <si>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</si>
  <si>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</si>
  <si>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</si>
  <si>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</si>
  <si>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</si>
  <si>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</si>
  <si>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</si>
  <si>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</si>
  <si>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</si>
  <si>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</si>
  <si>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</si>
  <si>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</si>
  <si>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</si>
  <si>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</si>
  <si>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</si>
  <si>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</si>
  <si>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</si>
  <si>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</si>
  <si>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</si>
  <si>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</si>
  <si>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</si>
  <si>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</si>
  <si>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</si>
  <si>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</si>
  <si>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</si>
  <si>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</si>
  <si>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</si>
  <si>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</si>
  <si>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</si>
  <si>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</si>
  <si>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</si>
  <si>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</si>
  <si>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</si>
  <si>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</si>
  <si>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</si>
  <si>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</si>
  <si>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</si>
  <si>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</si>
  <si>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</si>
  <si>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</si>
  <si>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</si>
  <si>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</si>
  <si>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</si>
  <si>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</si>
  <si>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</si>
  <si>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</si>
  <si>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</si>
  <si>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</si>
  <si>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</si>
  <si>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</si>
  <si>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</si>
  <si>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</si>
  <si>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</si>
  <si>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</si>
  <si>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</si>
  <si>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</si>
  <si>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</si>
  <si>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</si>
  <si>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</si>
  <si>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</si>
  <si>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</si>
  <si>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</si>
  <si>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</si>
  <si>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</si>
  <si>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</si>
  <si>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</si>
  <si>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</si>
  <si>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</si>
  <si>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</si>
  <si>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</si>
  <si>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</si>
  <si>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</si>
  <si>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</si>
  <si>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</si>
  <si>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</si>
  <si>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</si>
  <si>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</si>
  <si>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</si>
  <si>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</si>
  <si>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</si>
  <si>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</si>
  <si>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</si>
  <si>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</si>
  <si>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</si>
  <si>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</si>
  <si>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</si>
  <si>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</si>
  <si>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</si>
  <si>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</si>
  <si>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</si>
  <si>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</si>
  <si>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</si>
  <si>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</si>
  <si>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</si>
  <si>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</si>
  <si>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</si>
  <si>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</si>
  <si>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</si>
  <si>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</si>
  <si>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</si>
  <si>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</si>
  <si>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</si>
  <si>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</si>
  <si>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</si>
  <si>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</si>
  <si>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</si>
  <si>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</si>
  <si>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</si>
  <si>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</si>
  <si>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</si>
  <si>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</si>
  <si>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</si>
  <si>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</si>
  <si>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</si>
  <si>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</si>
  <si>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</si>
  <si>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</si>
  <si>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</si>
  <si>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</si>
  <si>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</si>
  <si>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</si>
  <si>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</si>
  <si>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</si>
  <si>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</si>
  <si>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</si>
  <si>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</si>
  <si>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</si>
  <si>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</si>
  <si>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</si>
  <si>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</si>
  <si>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</si>
  <si>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</si>
  <si>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</si>
  <si>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</si>
  <si>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</si>
  <si>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</si>
  <si>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</si>
  <si>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</si>
  <si>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</si>
  <si>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</si>
  <si>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</si>
  <si>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</si>
  <si>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</si>
  <si>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</si>
  <si>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</si>
  <si>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</si>
  <si>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</si>
  <si>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</si>
  <si>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</si>
  <si>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</si>
  <si>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</si>
  <si>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</si>
  <si>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</si>
  <si>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</si>
  <si>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</si>
  <si>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</si>
  <si>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</si>
  <si>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</si>
  <si>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</si>
  <si>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</si>
  <si>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</si>
  <si>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</si>
  <si>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</si>
  <si>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</si>
  <si>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</si>
  <si>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</si>
  <si>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</si>
  <si>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</si>
  <si>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</si>
  <si>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</si>
  <si>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</si>
  <si>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</si>
  <si>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</si>
  <si>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</si>
  <si>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</si>
  <si>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</si>
  <si>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</si>
  <si>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</si>
  <si>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</si>
  <si>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</si>
  <si>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</si>
  <si>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</si>
  <si>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</si>
  <si>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</si>
  <si>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</si>
  <si>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</si>
  <si>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</si>
  <si>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</si>
  <si>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</si>
  <si>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</si>
  <si>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</si>
  <si>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</si>
  <si>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</si>
  <si>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</si>
  <si>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</si>
  <si>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</si>
  <si>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</si>
  <si>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</si>
  <si>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</si>
  <si>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</si>
  <si>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</si>
  <si>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</si>
  <si>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</si>
  <si>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</si>
  <si>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</si>
  <si>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</si>
  <si>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</si>
  <si>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</si>
  <si>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</si>
  <si>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</si>
  <si>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</si>
  <si>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</si>
  <si>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</si>
  <si>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</si>
  <si>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</si>
  <si>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</si>
  <si>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</si>
  <si>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</si>
  <si>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</si>
  <si>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</si>
  <si>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</si>
  <si>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</si>
  <si>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</si>
  <si>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</si>
  <si>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</si>
  <si>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</si>
  <si>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</si>
  <si>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</si>
  <si>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</si>
  <si>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</si>
  <si>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</si>
  <si>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</si>
  <si>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</si>
  <si>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</si>
  <si>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</si>
  <si>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</si>
  <si>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</si>
  <si>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</si>
  <si>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</si>
  <si>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</si>
  <si>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</si>
  <si>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</si>
  <si>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</si>
  <si>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</si>
  <si>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</si>
  <si>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</si>
  <si>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</si>
  <si>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</si>
  <si>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</si>
  <si>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</si>
  <si>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</si>
  <si>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</si>
  <si>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</si>
  <si>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</si>
  <si>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</si>
  <si>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</si>
  <si>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</si>
  <si>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</si>
  <si>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</si>
  <si>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</si>
  <si>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</si>
  <si>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</si>
  <si>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</si>
  <si>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</si>
  <si>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</si>
  <si>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</si>
  <si>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</si>
  <si>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</si>
  <si>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</si>
  <si>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</si>
  <si>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</si>
  <si>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</si>
  <si>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</si>
  <si>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</si>
  <si>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</si>
  <si>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</si>
  <si>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</si>
  <si>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</si>
  <si>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</si>
  <si>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</si>
  <si>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</si>
  <si>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</si>
  <si>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</si>
  <si>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</si>
  <si>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</si>
  <si>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</si>
  <si>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</si>
  <si>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</si>
  <si>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</si>
  <si>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</si>
  <si>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</si>
  <si>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</si>
  <si>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</si>
  <si>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</si>
  <si>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</si>
  <si>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</si>
  <si>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</si>
  <si>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</si>
  <si>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</si>
  <si>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</si>
  <si>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</si>
  <si>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</si>
  <si>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</si>
  <si>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</si>
  <si>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</si>
  <si>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</si>
  <si>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</si>
  <si>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</si>
  <si>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</si>
  <si>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</si>
  <si>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</si>
  <si>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</si>
  <si>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</si>
  <si>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</si>
  <si>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</si>
  <si>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</si>
  <si>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</si>
  <si>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</si>
  <si>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</si>
  <si>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</si>
  <si>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</si>
  <si>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</si>
  <si>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</si>
  <si>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</si>
  <si>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</si>
  <si>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</si>
  <si>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</si>
  <si>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</si>
  <si>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</si>
  <si>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</si>
  <si>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</si>
  <si>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</si>
  <si>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</si>
  <si>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</si>
  <si>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</si>
  <si>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</si>
  <si>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</si>
  <si>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</si>
  <si>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</si>
  <si>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</si>
  <si>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</si>
  <si>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</si>
  <si>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</si>
  <si>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</si>
  <si>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</si>
  <si>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</si>
  <si>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</si>
  <si>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</si>
  <si>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</si>
  <si>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</si>
  <si>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</si>
  <si>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</si>
  <si>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</si>
  <si>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</si>
  <si>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</si>
  <si>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</si>
  <si>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</si>
  <si>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</si>
  <si>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</si>
  <si>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</si>
  <si>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</si>
  <si>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</si>
  <si>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</si>
  <si>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</si>
  <si>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</si>
  <si>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</si>
  <si>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</si>
  <si>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</si>
  <si>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</si>
  <si>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</si>
  <si>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</si>
  <si>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</si>
  <si>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</si>
  <si>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</si>
  <si>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</si>
  <si>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</si>
  <si>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</si>
  <si>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</si>
  <si>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</si>
  <si>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</si>
  <si>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</si>
  <si>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</si>
  <si>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</si>
  <si>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</si>
  <si>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</si>
  <si>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</si>
  <si>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</si>
  <si>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</si>
  <si>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</si>
  <si>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</si>
  <si>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</si>
  <si>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</si>
  <si>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</si>
  <si>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</si>
  <si>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</si>
  <si>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</si>
  <si>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</si>
  <si>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</si>
  <si>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</si>
  <si>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</si>
  <si>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</si>
  <si>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</si>
  <si>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</si>
  <si>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</si>
  <si>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</si>
  <si>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</si>
  <si>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</si>
  <si>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</si>
  <si>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</si>
  <si>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</si>
  <si>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</si>
  <si>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</si>
  <si>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</si>
  <si>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</si>
  <si>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</si>
  <si>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</si>
  <si>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</si>
  <si>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</si>
  <si>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</si>
  <si>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</si>
  <si>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</si>
  <si>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</si>
  <si>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</si>
  <si>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</si>
  <si>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</si>
  <si>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</si>
  <si>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</si>
  <si>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</si>
  <si>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</si>
  <si>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</si>
  <si>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</si>
  <si>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</si>
  <si>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</si>
  <si>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</si>
  <si>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</si>
  <si>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</si>
  <si>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</si>
  <si>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</si>
  <si>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</si>
  <si>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</si>
  <si>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</si>
  <si>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</si>
  <si>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</si>
  <si>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</si>
  <si>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</si>
  <si>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</si>
  <si>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</si>
  <si>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</si>
  <si>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</si>
  <si>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</si>
  <si>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</si>
  <si>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</si>
  <si>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</si>
  <si>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</si>
  <si>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</si>
  <si>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</si>
  <si>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</si>
  <si>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</si>
  <si>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</si>
  <si>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</si>
  <si>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</si>
  <si>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</si>
  <si>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</si>
  <si>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</si>
  <si>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</si>
  <si>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</si>
  <si>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</si>
  <si>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</si>
  <si>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</si>
  <si>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</si>
  <si>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</si>
  <si>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</si>
  <si>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</si>
  <si>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</si>
  <si>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</si>
  <si>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</si>
  <si>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</si>
  <si>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</si>
  <si>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</si>
  <si>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</si>
  <si>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</si>
  <si>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</si>
  <si>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</si>
  <si>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</si>
  <si>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</si>
  <si>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</si>
  <si>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</si>
  <si>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</si>
  <si>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</si>
  <si>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</si>
  <si>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</si>
  <si>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</si>
  <si>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</si>
  <si>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</si>
  <si>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</si>
  <si>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</si>
  <si>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</si>
  <si>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</si>
  <si>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</si>
  <si>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</si>
  <si>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</si>
  <si>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</si>
  <si>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</si>
  <si>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</si>
  <si>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</si>
  <si>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</si>
  <si>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</si>
  <si>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</si>
  <si>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</si>
  <si>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</si>
  <si>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</si>
  <si>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</si>
  <si>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</si>
  <si>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</si>
  <si>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</si>
  <si>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</si>
  <si>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</si>
  <si>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</si>
  <si>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</si>
  <si>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</si>
  <si>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</si>
  <si>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</si>
  <si>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</si>
  <si>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</si>
  <si>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</si>
  <si>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</si>
  <si>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</si>
  <si>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</si>
  <si>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</si>
  <si>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</si>
  <si>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</si>
  <si>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</si>
  <si>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</si>
  <si>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</si>
  <si>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</si>
  <si>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</si>
  <si>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</si>
  <si>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</si>
  <si>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</si>
  <si>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</si>
  <si>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</si>
  <si>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</si>
  <si>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</si>
  <si>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</si>
  <si>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</si>
  <si>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</si>
  <si>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</si>
  <si>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</si>
  <si>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</si>
  <si>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</si>
  <si>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</si>
  <si>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</si>
  <si>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</si>
  <si>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</si>
  <si>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</si>
  <si>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</si>
  <si>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</si>
  <si>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</si>
  <si>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</si>
  <si>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</si>
  <si>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</si>
  <si>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</si>
  <si>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</si>
  <si>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</si>
  <si>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</si>
  <si>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</si>
  <si>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</si>
  <si>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</si>
  <si>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</si>
  <si>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</si>
  <si>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</si>
  <si>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</si>
  <si>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</si>
  <si>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</si>
  <si>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</si>
  <si>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</si>
  <si>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</si>
  <si>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</si>
  <si>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</si>
  <si>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</si>
  <si>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</si>
  <si>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</si>
  <si>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</si>
  <si>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</si>
  <si>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</si>
  <si>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</si>
  <si>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</si>
  <si>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</si>
  <si>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</si>
  <si>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</si>
  <si>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</si>
  <si>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</si>
  <si>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</si>
  <si>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</si>
  <si>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</si>
  <si>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</si>
  <si>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</si>
  <si>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</si>
  <si>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</si>
  <si>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</si>
  <si>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</si>
  <si>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</si>
  <si>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</si>
  <si>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</si>
  <si>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</si>
  <si>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</si>
  <si>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</si>
  <si>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</si>
  <si>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</si>
  <si>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</si>
  <si>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</si>
  <si>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</si>
  <si>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</si>
  <si>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</si>
  <si>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</si>
  <si>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</si>
  <si>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</si>
  <si>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</si>
  <si>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</si>
  <si>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</si>
  <si>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</si>
  <si>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</si>
  <si>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</si>
  <si>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</si>
  <si>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</si>
  <si>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</si>
  <si>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</si>
  <si>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</si>
  <si>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</si>
  <si>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</si>
  <si>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</si>
  <si>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</si>
  <si>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</si>
  <si>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</si>
  <si>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</si>
  <si>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</si>
  <si>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</si>
  <si>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</si>
  <si>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</si>
  <si>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</si>
  <si>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</si>
  <si>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</si>
  <si>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</si>
  <si>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</si>
  <si>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</si>
  <si>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</si>
  <si>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</si>
  <si>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</si>
  <si>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</si>
  <si>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</si>
  <si>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</si>
  <si>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</si>
  <si>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</si>
  <si>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</si>
  <si>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</si>
  <si>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</si>
  <si>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</si>
  <si>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</si>
  <si>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</si>
  <si>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</si>
  <si>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</si>
  <si>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</si>
  <si>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</si>
  <si>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</si>
  <si>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</si>
  <si>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</si>
  <si>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</si>
  <si>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</si>
  <si>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</si>
  <si>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</si>
  <si>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</si>
  <si>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</si>
  <si>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</si>
  <si>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</si>
  <si>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</si>
  <si>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</si>
  <si>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</si>
  <si>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</si>
  <si>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</si>
  <si>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</si>
  <si>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</si>
  <si>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</si>
  <si>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</si>
  <si>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</si>
  <si>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</si>
  <si>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</si>
  <si>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</si>
  <si>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</si>
  <si>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</si>
  <si>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</si>
  <si>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</si>
  <si>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</si>
  <si>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</si>
  <si>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</si>
  <si>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</si>
  <si>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</si>
  <si>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</si>
  <si>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</si>
  <si>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</si>
  <si>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</si>
  <si>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</si>
  <si>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</si>
  <si>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</si>
  <si>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</si>
  <si>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</si>
  <si>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</si>
  <si>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</si>
  <si>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</si>
  <si>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</si>
  <si>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</si>
  <si>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</si>
  <si>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</si>
  <si>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</si>
  <si>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</si>
  <si>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</si>
  <si>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</si>
  <si>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</si>
  <si>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</si>
  <si>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</si>
  <si>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</si>
  <si>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</si>
  <si>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</si>
  <si>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</si>
  <si>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</si>
  <si>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</si>
  <si>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</si>
  <si>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</si>
  <si>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</si>
  <si>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</si>
  <si>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</si>
  <si>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</si>
  <si>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</si>
  <si>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</si>
  <si>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</si>
  <si>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</si>
  <si>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</si>
  <si>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</si>
  <si>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</si>
  <si>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</si>
  <si>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</si>
  <si>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</si>
  <si>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</si>
  <si>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</si>
  <si>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</si>
  <si>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</si>
  <si>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</si>
  <si>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</si>
  <si>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</si>
  <si>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</si>
  <si>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</si>
  <si>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</si>
  <si>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</si>
  <si>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</si>
  <si>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</si>
  <si>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</si>
  <si>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</si>
  <si>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</si>
  <si>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</si>
  <si>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</si>
  <si>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</si>
  <si>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</si>
  <si>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</si>
  <si>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</si>
  <si>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</si>
  <si>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</si>
  <si>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</si>
  <si>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</si>
  <si>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</si>
  <si>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</si>
  <si>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</si>
  <si>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</si>
  <si>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</si>
  <si>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</si>
  <si>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</si>
  <si>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</si>
  <si>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</si>
  <si>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</si>
  <si>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</si>
  <si>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</si>
  <si>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</si>
  <si>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</si>
  <si>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</si>
  <si>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</si>
  <si>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</si>
  <si>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</si>
  <si>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</si>
  <si>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</si>
  <si>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</si>
  <si>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</si>
  <si>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</si>
  <si>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</si>
  <si>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</si>
  <si>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</si>
  <si>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</si>
  <si>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</si>
  <si>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</si>
  <si>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</si>
  <si>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</si>
  <si>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</si>
  <si>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</si>
  <si>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</si>
  <si>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</si>
  <si>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</si>
  <si>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</si>
  <si>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</si>
  <si>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</si>
  <si>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</si>
  <si>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</si>
  <si>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</si>
  <si>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</si>
  <si>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</si>
  <si>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</si>
  <si>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</si>
  <si>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</si>
  <si>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</si>
  <si>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</si>
  <si>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</si>
  <si>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</si>
  <si>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</si>
  <si>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</si>
  <si>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</si>
  <si>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</si>
  <si>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</si>
  <si>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</si>
  <si>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</si>
  <si>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</si>
  <si>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</si>
  <si>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</si>
  <si>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</si>
  <si>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</si>
  <si>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</si>
  <si>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</si>
  <si>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</si>
  <si>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</si>
  <si>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</si>
  <si>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</si>
  <si>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</si>
  <si>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</si>
  <si>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</si>
  <si>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</si>
  <si>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</si>
  <si>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</si>
  <si>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</si>
  <si>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</si>
  <si>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</si>
  <si>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</si>
  <si>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</si>
  <si>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</si>
  <si>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</si>
  <si>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</si>
  <si>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</si>
  <si>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</si>
  <si>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</si>
  <si>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</si>
  <si>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</si>
  <si>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</si>
  <si>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</si>
  <si>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</si>
  <si>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</si>
  <si>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</si>
  <si>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</si>
  <si>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</si>
  <si>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</si>
  <si>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</si>
  <si>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</si>
  <si>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</si>
  <si>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</si>
  <si>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</si>
  <si>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</si>
  <si>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</si>
  <si>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</si>
  <si>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</si>
  <si>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</si>
  <si>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</si>
  <si>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</si>
  <si>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</si>
  <si>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</si>
  <si>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</si>
  <si>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</si>
  <si>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</si>
  <si>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</si>
  <si>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</si>
  <si>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</si>
  <si>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</si>
  <si>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</si>
  <si>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</si>
  <si>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</si>
  <si>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</si>
  <si>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</si>
  <si>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</si>
  <si>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</si>
  <si>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</si>
  <si>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</si>
  <si>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</si>
  <si>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</si>
  <si>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</si>
  <si>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</si>
  <si>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</si>
  <si>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</si>
  <si>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</si>
  <si>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</si>
  <si>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</si>
  <si>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</si>
  <si>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</si>
  <si>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</si>
  <si>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</si>
  <si>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</si>
  <si>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</si>
  <si>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</si>
  <si>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</si>
  <si>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</si>
  <si>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</si>
  <si>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</si>
  <si>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</si>
  <si>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</si>
  <si>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</si>
  <si>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</si>
  <si>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</si>
  <si>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</si>
  <si>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</si>
  <si>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</si>
  <si>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</si>
  <si>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</si>
  <si>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</si>
  <si>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</si>
  <si>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</si>
  <si>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</si>
  <si>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</si>
  <si>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</si>
  <si>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</si>
  <si>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</si>
  <si>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</si>
  <si>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</si>
  <si>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</si>
  <si>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</si>
  <si>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</si>
  <si>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</si>
  <si>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</si>
  <si>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</si>
  <si>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</si>
  <si>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</si>
  <si>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</si>
  <si>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</si>
  <si>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</si>
  <si>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</si>
  <si>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</si>
  <si>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</si>
  <si>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</si>
  <si>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</si>
  <si>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</si>
  <si>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</si>
  <si>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</si>
  <si>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</si>
  <si>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</si>
  <si>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</si>
  <si>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</si>
  <si>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</si>
  <si>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</si>
  <si>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</si>
  <si>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</si>
  <si>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</si>
  <si>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</si>
  <si>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</si>
  <si>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</si>
  <si>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</si>
  <si>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</si>
  <si>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</si>
  <si>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</si>
  <si>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</si>
  <si>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</si>
  <si>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</si>
  <si>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</si>
  <si>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</si>
  <si>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</si>
  <si>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</si>
  <si>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</si>
  <si>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</si>
  <si>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</si>
  <si>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</si>
  <si>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</si>
  <si>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</si>
  <si>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</si>
  <si>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</si>
  <si>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</si>
  <si>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</si>
  <si>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</si>
  <si>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</si>
  <si>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</si>
  <si>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</si>
  <si>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</si>
  <si>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</si>
  <si>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</si>
  <si>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</si>
  <si>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</si>
  <si>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</si>
  <si>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</si>
  <si>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</si>
  <si>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</si>
  <si>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</si>
  <si>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</si>
  <si>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</si>
  <si>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</si>
  <si>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</si>
  <si>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</si>
  <si>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</si>
  <si>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</si>
  <si>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</si>
  <si>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</si>
  <si>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</si>
  <si>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</si>
  <si>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</si>
  <si>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</si>
  <si>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</si>
  <si>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</si>
  <si>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</si>
  <si>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</si>
  <si>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</si>
  <si>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</si>
  <si>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</si>
  <si>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</si>
  <si>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</si>
  <si>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</si>
  <si>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</si>
  <si>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</si>
  <si>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</si>
  <si>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</si>
  <si>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</si>
  <si>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</si>
  <si>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</si>
  <si>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</si>
  <si>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</si>
  <si>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</si>
  <si>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</si>
  <si>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</si>
  <si>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</si>
  <si>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</si>
  <si>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</si>
  <si>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</si>
  <si>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</si>
  <si>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</si>
  <si>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</si>
  <si>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</si>
  <si>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</si>
  <si>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</si>
  <si>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</si>
  <si>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</si>
  <si>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</si>
  <si>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</si>
  <si>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</si>
  <si>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</si>
  <si>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</si>
  <si>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</si>
  <si>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</si>
  <si>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</si>
  <si>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</si>
  <si>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</si>
  <si>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</si>
  <si>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</si>
  <si>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</si>
  <si>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</si>
  <si>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</si>
  <si>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</si>
  <si>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</si>
  <si>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</si>
  <si>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</si>
  <si>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</si>
  <si>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</si>
  <si>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</si>
  <si>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</si>
  <si>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</si>
  <si>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</si>
  <si>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</si>
  <si>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</si>
  <si>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</si>
  <si>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</si>
  <si>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</si>
  <si>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</si>
  <si>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</si>
  <si>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</si>
  <si>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</si>
  <si>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</si>
  <si>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</si>
  <si>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</si>
  <si>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</si>
  <si>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</si>
  <si>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</si>
  <si>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</si>
  <si>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</si>
  <si>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</si>
  <si>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</si>
  <si>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</si>
  <si>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</si>
  <si>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</si>
  <si>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</si>
  <si>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</si>
  <si>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</si>
  <si>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</si>
  <si>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</si>
  <si>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</si>
  <si>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</si>
  <si>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</si>
  <si>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</si>
  <si>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</si>
  <si>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</si>
  <si>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</si>
  <si>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</si>
  <si>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</si>
  <si>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</si>
  <si>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</si>
  <si>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</si>
  <si>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</si>
  <si>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</si>
  <si>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</si>
  <si>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</si>
  <si>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</si>
  <si>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</si>
  <si>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</si>
  <si>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</si>
  <si>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</si>
  <si>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</si>
  <si>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</si>
  <si>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</si>
  <si>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</si>
  <si>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</si>
  <si>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</si>
  <si>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</si>
  <si>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</si>
  <si>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</si>
  <si>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</si>
  <si>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</si>
  <si>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</si>
  <si>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</si>
  <si>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</si>
  <si>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</si>
  <si>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</si>
  <si>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</si>
  <si>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</si>
  <si>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</si>
  <si>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</si>
  <si>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</si>
  <si>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</si>
  <si>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</si>
  <si>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</si>
  <si>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</si>
  <si>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</si>
  <si>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</si>
  <si>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</si>
  <si>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</si>
  <si>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</si>
  <si>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</si>
  <si>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</si>
  <si>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</si>
  <si>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</si>
  <si>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</si>
  <si>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</si>
  <si>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</si>
  <si>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</si>
  <si>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</si>
  <si>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</si>
  <si>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</si>
  <si>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</si>
  <si>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</si>
  <si>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</si>
  <si>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</si>
  <si>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</si>
  <si>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</si>
  <si>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</si>
  <si>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</si>
  <si>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</si>
  <si>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</si>
  <si>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</si>
  <si>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</si>
  <si>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</si>
  <si>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</si>
  <si>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</si>
  <si>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</si>
  <si>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</si>
  <si>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</si>
  <si>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</si>
  <si>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</si>
  <si>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</si>
  <si>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</si>
  <si>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</si>
  <si>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</si>
  <si>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</si>
  <si>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</si>
  <si>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</si>
  <si>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</si>
  <si>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</si>
  <si>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</si>
  <si>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</si>
  <si>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</si>
  <si>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</si>
  <si>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</si>
  <si>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</si>
  <si>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</si>
  <si>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</si>
  <si>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</si>
  <si>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</si>
  <si>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</si>
  <si>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</si>
  <si>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</si>
  <si>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</si>
  <si>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</si>
  <si>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</si>
  <si>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</si>
  <si>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</si>
  <si>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</si>
  <si>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</si>
  <si>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</si>
  <si>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</si>
  <si>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</si>
  <si>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</si>
  <si>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</si>
  <si>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</si>
  <si>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</si>
  <si>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</si>
  <si>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</si>
  <si>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</si>
  <si>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</si>
  <si>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</si>
  <si>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</si>
  <si>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</si>
  <si>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</si>
  <si>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</si>
  <si>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</si>
  <si>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</si>
  <si>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</si>
  <si>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</si>
  <si>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</si>
  <si>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</si>
  <si>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</si>
  <si>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</si>
  <si>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</si>
  <si>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</si>
  <si>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</si>
  <si>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</si>
  <si>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</si>
  <si>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</si>
  <si>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</si>
  <si>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</si>
  <si>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</si>
  <si>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</si>
  <si>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</si>
  <si>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</si>
  <si>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</si>
  <si>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</si>
  <si>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</si>
  <si>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</si>
  <si>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</si>
  <si>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</si>
  <si>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</si>
  <si>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</si>
  <si>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</si>
  <si>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</si>
  <si>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</si>
  <si>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</si>
  <si>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</si>
  <si>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</si>
  <si>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</si>
  <si>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</si>
  <si>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</si>
  <si>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</si>
  <si>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</si>
  <si>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</si>
  <si>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</si>
  <si>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</si>
  <si>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</si>
  <si>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</si>
  <si>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</si>
  <si>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</si>
  <si>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</si>
  <si>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</si>
  <si>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</si>
  <si>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</si>
  <si>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</si>
  <si>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</si>
  <si>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</si>
  <si>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</si>
  <si>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</si>
  <si>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</si>
  <si>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</si>
  <si>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</si>
  <si>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</si>
  <si>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</si>
  <si>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</si>
  <si>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</si>
  <si>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</si>
  <si>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</si>
  <si>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</si>
  <si>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</si>
  <si>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</si>
  <si>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</si>
  <si>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</si>
  <si>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</si>
  <si>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</si>
  <si>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</si>
  <si>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</si>
  <si>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</si>
  <si>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</si>
  <si>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</si>
  <si>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</si>
  <si>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</si>
  <si>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</si>
  <si>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</si>
  <si>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</si>
  <si>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</si>
  <si>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</si>
  <si>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</si>
  <si>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</si>
  <si>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</si>
  <si>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</si>
  <si>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</si>
  <si>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</si>
  <si>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</si>
  <si>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</si>
  <si>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</si>
  <si>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</si>
  <si>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</si>
  <si>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</si>
  <si>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</si>
  <si>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</si>
  <si>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</si>
  <si>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</si>
  <si>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</si>
  <si>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</si>
  <si>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</si>
  <si>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</si>
  <si>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</si>
  <si>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</si>
  <si>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</si>
  <si>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</si>
  <si>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</si>
  <si>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</si>
  <si>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</si>
  <si>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</si>
  <si>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</si>
  <si>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</si>
  <si>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</si>
  <si>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</si>
  <si>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</si>
  <si>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</si>
  <si>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</si>
  <si>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</si>
  <si>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</si>
  <si>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</si>
  <si>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</si>
  <si>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</si>
  <si>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</si>
  <si>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</si>
  <si>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</si>
  <si>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</si>
  <si>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</si>
  <si>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</si>
  <si>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</si>
  <si>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</si>
  <si>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</si>
  <si>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</si>
  <si>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</si>
  <si>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</si>
  <si>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</si>
  <si>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</si>
  <si>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</si>
  <si>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</si>
  <si>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</si>
  <si>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</si>
  <si>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</si>
  <si>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</si>
  <si>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</si>
  <si>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</si>
  <si>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</si>
  <si>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</si>
  <si>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</si>
  <si>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</si>
  <si>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</si>
  <si>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</si>
  <si>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</si>
  <si>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</si>
  <si>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</si>
  <si>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</si>
  <si>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</si>
  <si>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</si>
  <si>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</si>
  <si>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</si>
  <si>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</si>
  <si>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</si>
  <si>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</si>
  <si>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</si>
  <si>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</si>
  <si>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</si>
  <si>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</si>
  <si>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</si>
  <si>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</si>
  <si>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</si>
  <si>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</si>
  <si>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</si>
  <si>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</si>
  <si>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</si>
  <si>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</si>
  <si>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</si>
  <si>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</si>
  <si>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</si>
  <si>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</si>
  <si>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</si>
  <si>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</si>
  <si>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</si>
  <si>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</si>
  <si>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</si>
  <si>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</si>
  <si>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</si>
  <si>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</si>
  <si>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</si>
  <si>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</si>
  <si>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</si>
  <si>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</si>
  <si>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</si>
  <si>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</si>
  <si>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</si>
  <si>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</si>
  <si>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</si>
  <si>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</si>
  <si>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</si>
  <si>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</si>
  <si>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</si>
  <si>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</si>
  <si>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</si>
  <si>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</si>
  <si>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</si>
  <si>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</si>
  <si>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</si>
  <si>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</si>
  <si>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</si>
  <si>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</si>
  <si>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</si>
  <si>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</si>
  <si>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</si>
  <si>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</si>
  <si>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</si>
  <si>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</si>
  <si>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</si>
  <si>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</si>
  <si>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</si>
  <si>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</si>
  <si>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</si>
  <si>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</si>
  <si>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</si>
  <si>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</si>
  <si>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</si>
  <si>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</si>
  <si>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</si>
  <si>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</si>
  <si>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</si>
  <si>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</si>
  <si>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</si>
  <si>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</si>
  <si>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</si>
  <si>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</si>
  <si>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</si>
  <si>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</si>
  <si>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</si>
  <si>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</si>
  <si>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</si>
  <si>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</si>
  <si>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</si>
  <si>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</si>
  <si>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</si>
  <si>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</si>
  <si>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</si>
  <si>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</si>
  <si>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</si>
  <si>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</si>
  <si>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</si>
  <si>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</si>
  <si>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</si>
  <si>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</si>
  <si>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</si>
  <si>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</si>
  <si>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</si>
  <si>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</si>
  <si>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</si>
  <si>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</si>
  <si>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</si>
  <si>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</si>
  <si>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</si>
  <si>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</si>
  <si>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</si>
  <si>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</si>
  <si>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</si>
  <si>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</si>
  <si>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</si>
  <si>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</si>
  <si>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</si>
  <si>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</si>
  <si>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</si>
  <si>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</si>
  <si>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</si>
  <si>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</si>
  <si>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</si>
  <si>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</si>
  <si>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</si>
  <si>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</si>
  <si>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</si>
  <si>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</si>
  <si>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</si>
  <si>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</si>
  <si>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</si>
  <si>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</si>
  <si>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</si>
  <si>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</si>
  <si>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</si>
  <si>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</si>
  <si>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</si>
  <si>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</si>
  <si>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</si>
  <si>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</si>
  <si>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</si>
  <si>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</si>
  <si>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</si>
  <si>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</si>
  <si>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</si>
  <si>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</si>
  <si>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</si>
  <si>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</si>
  <si>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</si>
  <si>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</si>
  <si>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</si>
  <si>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</si>
  <si>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</si>
  <si>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</si>
  <si>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</si>
  <si>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</si>
  <si>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</si>
  <si>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</si>
  <si>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</si>
  <si>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</si>
  <si>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</si>
  <si>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</si>
  <si>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</si>
  <si>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</si>
  <si>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</si>
  <si>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</si>
  <si>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</si>
  <si>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</si>
  <si>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</si>
  <si>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</si>
  <si>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</si>
  <si>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</si>
  <si>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</si>
  <si>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</si>
  <si>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</si>
  <si>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</si>
  <si>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</si>
  <si>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</si>
  <si>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</si>
  <si>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</si>
  <si>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</si>
  <si>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</si>
  <si>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</si>
  <si>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</si>
  <si>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</si>
  <si>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</si>
  <si>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</si>
  <si>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</si>
  <si>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</si>
  <si>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</si>
  <si>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</si>
  <si>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</si>
  <si>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</si>
  <si>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</si>
  <si>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</si>
  <si>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</si>
  <si>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</si>
  <si>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</si>
  <si>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</si>
  <si>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</si>
  <si>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</si>
  <si>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</si>
  <si>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</si>
  <si>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</si>
  <si>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</si>
  <si>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</si>
  <si>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</si>
  <si>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</si>
  <si>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</si>
  <si>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</si>
  <si>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</si>
  <si>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</si>
  <si>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</si>
  <si>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</si>
  <si>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</si>
  <si>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</si>
  <si>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</si>
  <si>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</si>
  <si>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</si>
  <si>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</si>
  <si>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</si>
  <si>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</si>
  <si>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</si>
  <si>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</si>
  <si>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</si>
  <si>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</si>
  <si>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</si>
  <si>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</si>
  <si>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</si>
  <si>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</si>
  <si>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</si>
  <si>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</si>
  <si>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</si>
  <si>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</si>
  <si>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</si>
  <si>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</si>
  <si>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</si>
  <si>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</si>
  <si>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</si>
  <si>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</si>
  <si>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</si>
  <si>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</si>
  <si>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</si>
  <si>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</si>
  <si>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</si>
  <si>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</si>
  <si>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</si>
  <si>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</si>
  <si>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</si>
  <si>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</si>
  <si>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</si>
  <si>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</si>
  <si>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</si>
  <si>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</si>
  <si>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</si>
  <si>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</si>
  <si>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</si>
  <si>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</si>
  <si>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</si>
  <si>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</si>
  <si>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</si>
  <si>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</si>
  <si>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</si>
  <si>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</si>
  <si>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</si>
  <si>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</si>
  <si>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</si>
  <si>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</si>
  <si>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</si>
  <si>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</si>
  <si>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</si>
  <si>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</si>
  <si>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</si>
  <si>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</si>
  <si>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</si>
  <si>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</si>
  <si>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</si>
  <si>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</si>
  <si>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</si>
  <si>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</si>
  <si>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</si>
  <si>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</si>
  <si>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</si>
  <si>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</si>
  <si>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</si>
  <si>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</si>
  <si>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</si>
  <si>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</si>
  <si>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</si>
  <si>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</si>
  <si>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</si>
  <si>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</si>
  <si>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</si>
  <si>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</si>
  <si>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</si>
  <si>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</si>
  <si>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</si>
  <si>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</si>
  <si>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</si>
  <si>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</si>
  <si>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</si>
  <si>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</si>
  <si>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</si>
  <si>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</si>
  <si>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</si>
  <si>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</si>
  <si>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</si>
  <si>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</si>
  <si>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</si>
  <si>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</si>
  <si>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</si>
  <si>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</si>
  <si>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</si>
  <si>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</si>
  <si>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</si>
  <si>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</si>
  <si>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</si>
  <si>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</si>
  <si>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</si>
  <si>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</si>
  <si>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</si>
  <si>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</si>
  <si>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</si>
  <si>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</si>
  <si>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</si>
  <si>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</si>
  <si>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</si>
  <si>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</si>
  <si>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</si>
  <si>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</si>
  <si>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</si>
  <si>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</si>
  <si>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</si>
  <si>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</si>
  <si>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</si>
  <si>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</si>
  <si>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</si>
  <si>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</si>
  <si>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</si>
  <si>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</si>
  <si>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</si>
  <si>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</si>
  <si>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</si>
  <si>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</si>
  <si>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</si>
  <si>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</si>
  <si>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</si>
  <si>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</si>
  <si>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</si>
  <si>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</si>
  <si>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</si>
  <si>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</si>
  <si>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</si>
  <si>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</si>
  <si>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</si>
  <si>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</si>
  <si>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</si>
  <si>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</si>
  <si>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</si>
  <si>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</si>
  <si>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</si>
  <si>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</si>
  <si>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</si>
  <si>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</si>
  <si>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</si>
  <si>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</si>
  <si>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</si>
  <si>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</si>
  <si>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</si>
  <si>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</si>
  <si>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</si>
  <si>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</si>
  <si>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</si>
  <si>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</si>
  <si>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</si>
  <si>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</si>
  <si>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</si>
  <si>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</si>
  <si>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</si>
  <si>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</si>
  <si>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</si>
  <si>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</si>
  <si>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</si>
  <si>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</si>
  <si>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</si>
  <si>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</si>
  <si>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</si>
  <si>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</si>
  <si>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</si>
  <si>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</si>
  <si>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</si>
  <si>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</si>
  <si>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</si>
  <si>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</si>
  <si>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</si>
  <si>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</si>
  <si>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</si>
  <si>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</si>
  <si>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</si>
  <si>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</si>
  <si>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</si>
  <si>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</si>
  <si>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</si>
  <si>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</si>
  <si>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</si>
  <si>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</si>
  <si>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</si>
  <si>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</si>
  <si>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</si>
  <si>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</si>
  <si>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</si>
  <si>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</si>
  <si>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</si>
  <si>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</si>
  <si>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</si>
  <si>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</si>
  <si>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</si>
  <si>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</si>
  <si>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</si>
  <si>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</si>
  <si>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</si>
  <si>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</si>
  <si>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</si>
  <si>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</si>
  <si>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</si>
  <si>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</si>
  <si>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</si>
  <si>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</si>
  <si>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</si>
  <si>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</si>
  <si>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</si>
  <si>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</si>
  <si>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</si>
  <si>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</si>
  <si>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</si>
  <si>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</si>
  <si>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</si>
  <si>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</si>
  <si>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</si>
  <si>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</si>
  <si>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</si>
  <si>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</si>
  <si>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</si>
  <si>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</si>
  <si>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</si>
  <si>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</si>
  <si>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</si>
  <si>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</si>
  <si>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</si>
  <si>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</si>
  <si>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</si>
  <si>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</si>
  <si>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</si>
  <si>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</si>
  <si>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</si>
  <si>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</si>
  <si>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</si>
  <si>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</si>
  <si>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</si>
  <si>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</si>
  <si>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</si>
  <si>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</si>
  <si>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</si>
  <si>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</si>
  <si>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</si>
  <si>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</si>
  <si>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</si>
  <si>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</si>
  <si>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</si>
  <si>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</si>
  <si>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</si>
  <si>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</si>
  <si>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</si>
  <si>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</si>
  <si>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</si>
  <si>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</si>
  <si>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</si>
  <si>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</si>
  <si>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</si>
  <si>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</si>
  <si>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</si>
  <si>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</si>
  <si>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</si>
  <si>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</si>
  <si>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</si>
  <si>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</si>
  <si>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</si>
  <si>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</si>
  <si>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</si>
  <si>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</si>
  <si>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</si>
  <si>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</si>
  <si>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</si>
  <si>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</si>
  <si>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</si>
  <si>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</si>
  <si>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</si>
  <si>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</si>
  <si>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</si>
  <si>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</si>
  <si>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</si>
  <si>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</si>
  <si>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</si>
  <si>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</si>
  <si>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</si>
  <si>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</si>
  <si>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</si>
  <si>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</si>
  <si>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</si>
  <si>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</si>
  <si>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</si>
  <si>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</si>
  <si>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</si>
  <si>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</si>
  <si>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</si>
  <si>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</si>
  <si>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</si>
  <si>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</si>
  <si>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</si>
  <si>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</si>
  <si>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</si>
  <si>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</si>
  <si>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</si>
  <si>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</si>
  <si>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</si>
  <si>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</si>
  <si>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</si>
  <si>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</si>
  <si>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</si>
  <si>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</si>
  <si>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</si>
  <si>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</si>
  <si>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</si>
  <si>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</si>
  <si>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</si>
  <si>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</si>
  <si>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</si>
  <si>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</si>
  <si>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</si>
  <si>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</si>
  <si>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</si>
  <si>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</si>
  <si>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</si>
  <si>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</si>
  <si>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</si>
  <si>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</si>
  <si>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</si>
  <si>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</si>
  <si>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</si>
  <si>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</si>
  <si>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</si>
  <si>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</si>
  <si>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</si>
  <si>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</si>
  <si>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</si>
  <si>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</si>
  <si>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</si>
  <si>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</si>
  <si>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</si>
  <si>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</si>
  <si>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</si>
  <si>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</si>
  <si>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</si>
  <si>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</si>
  <si>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</si>
  <si>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</si>
  <si>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</si>
  <si>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</si>
  <si>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</si>
  <si>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</si>
  <si>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</si>
  <si>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</si>
  <si>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</si>
  <si>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</si>
  <si>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</si>
  <si>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</si>
  <si>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</si>
  <si>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</si>
  <si>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</si>
  <si>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</si>
  <si>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</si>
  <si>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</si>
  <si>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</si>
  <si>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</si>
  <si>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</si>
  <si>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</si>
  <si>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</si>
  <si>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</si>
  <si>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</si>
  <si>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</si>
  <si>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</si>
  <si>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</si>
  <si>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</si>
  <si>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</si>
  <si>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</si>
  <si>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</si>
  <si>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</si>
  <si>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</si>
  <si>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</si>
  <si>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</si>
  <si>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</si>
  <si>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</si>
  <si>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</si>
  <si>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</si>
  <si>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</si>
  <si>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</si>
  <si>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</si>
  <si>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</si>
  <si>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</si>
  <si>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</si>
  <si>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</si>
  <si>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</si>
  <si>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</si>
  <si>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</si>
  <si>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</si>
  <si>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</si>
  <si>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</si>
  <si>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</si>
  <si>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</si>
  <si>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</si>
  <si>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</si>
  <si>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</si>
  <si>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</si>
  <si>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</si>
  <si>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</si>
  <si>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</si>
  <si>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</si>
  <si>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</si>
  <si>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</si>
  <si>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</si>
  <si>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</si>
  <si>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</si>
  <si>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</si>
  <si>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</si>
  <si>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</si>
  <si>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</si>
  <si>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</si>
  <si>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</si>
  <si>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</si>
  <si>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</si>
  <si>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</si>
  <si>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</si>
  <si>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</si>
  <si>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</si>
  <si>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</si>
  <si>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</si>
  <si>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</si>
  <si>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</si>
  <si>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</si>
  <si>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</si>
  <si>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</si>
  <si>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</si>
  <si>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</si>
  <si>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</si>
  <si>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</si>
  <si>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</si>
  <si>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</si>
  <si>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</si>
  <si>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</si>
  <si>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</si>
  <si>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</si>
  <si>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</si>
  <si>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</si>
  <si>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</si>
  <si>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</si>
  <si>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</si>
  <si>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</si>
  <si>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</si>
  <si>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</si>
  <si>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</si>
  <si>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</si>
  <si>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</si>
  <si>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</si>
  <si>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</si>
  <si>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</si>
  <si>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</si>
  <si>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</si>
  <si>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</si>
  <si>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</si>
  <si>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</si>
  <si>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</si>
  <si>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</si>
  <si>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</si>
  <si>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</si>
  <si>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</si>
  <si>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</si>
  <si>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</si>
  <si>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</si>
  <si>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</si>
  <si>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</si>
  <si>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</si>
  <si>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</si>
  <si>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</si>
  <si>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</si>
  <si>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</si>
  <si>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</si>
  <si>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</si>
  <si>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</si>
  <si>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</si>
  <si>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</si>
  <si>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</si>
  <si>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</si>
  <si>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</si>
  <si>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</si>
  <si>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</si>
  <si>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</si>
  <si>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</si>
  <si>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</si>
  <si>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</si>
  <si>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</si>
  <si>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</si>
  <si>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</si>
  <si>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</si>
  <si>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</si>
  <si>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</si>
  <si>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</si>
  <si>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</si>
  <si>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</si>
  <si>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</si>
  <si>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</si>
  <si>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</si>
  <si>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</si>
  <si>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</si>
  <si>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</si>
  <si>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</si>
  <si>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</si>
  <si>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</si>
  <si>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</si>
  <si>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</si>
  <si>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</si>
  <si>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</si>
  <si>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</si>
  <si>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</si>
  <si>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</si>
  <si>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</si>
  <si>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</si>
  <si>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</si>
  <si>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</si>
  <si>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</si>
  <si>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</si>
  <si>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</si>
  <si>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</si>
  <si>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</si>
  <si>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</si>
  <si>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</si>
  <si>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</si>
  <si>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</si>
  <si>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</si>
  <si>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</si>
  <si>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</si>
  <si>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</si>
  <si>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</si>
  <si>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</si>
  <si>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</si>
  <si>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</si>
  <si>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</si>
  <si>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</si>
  <si>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</si>
  <si>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</si>
  <si>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</si>
  <si>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</si>
  <si>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</si>
  <si>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</si>
  <si>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</si>
  <si>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</si>
  <si>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</si>
  <si>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</si>
  <si>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</si>
  <si>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</si>
  <si>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</si>
  <si>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</si>
  <si>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</si>
  <si>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</si>
  <si>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</si>
  <si>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</si>
  <si>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</si>
  <si>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</si>
  <si>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</si>
  <si>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</si>
  <si>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</si>
  <si>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</si>
  <si>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</si>
  <si>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</si>
  <si>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</si>
  <si>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</si>
  <si>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</si>
  <si>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</si>
  <si>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</si>
  <si>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</si>
  <si>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</si>
  <si>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</si>
  <si>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</si>
  <si>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</si>
  <si>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</si>
  <si>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</si>
  <si>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</si>
  <si>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</si>
  <si>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</si>
  <si>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</si>
  <si>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</si>
  <si>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</si>
  <si>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</si>
  <si>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</si>
  <si>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</si>
  <si>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</si>
  <si>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</si>
  <si>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</si>
  <si>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</si>
  <si>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</si>
  <si>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</si>
  <si>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</si>
  <si>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</si>
  <si>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</si>
  <si>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</si>
  <si>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</si>
  <si>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</si>
  <si>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</si>
  <si>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</si>
  <si>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</si>
  <si>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</si>
  <si>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</si>
  <si>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</si>
  <si>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</si>
  <si>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</si>
  <si>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</si>
  <si>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</si>
  <si>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</si>
  <si>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</si>
  <si>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</si>
  <si>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</si>
  <si>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</si>
  <si>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</si>
  <si>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</si>
  <si>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</si>
  <si>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</si>
  <si>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</si>
  <si>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</si>
  <si>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</si>
  <si>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</si>
  <si>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</si>
  <si>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</si>
  <si>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</si>
  <si>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</si>
  <si>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</si>
  <si>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</si>
  <si>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</si>
  <si>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</si>
  <si>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</si>
  <si>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</si>
  <si>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</si>
  <si>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</si>
  <si>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</si>
  <si>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</si>
  <si>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</si>
  <si>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</si>
  <si>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</si>
  <si>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</si>
  <si>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</si>
  <si>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</si>
  <si>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</si>
  <si>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</si>
  <si>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</si>
  <si>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</si>
  <si>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</si>
  <si>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</si>
  <si>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</si>
  <si>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</si>
  <si>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</si>
  <si>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</si>
  <si>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</si>
  <si>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</si>
  <si>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</si>
  <si>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</si>
  <si>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</si>
  <si>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</si>
  <si>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</si>
  <si>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</si>
  <si>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</si>
  <si>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</si>
  <si>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</si>
  <si>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</si>
  <si>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</si>
  <si>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</si>
  <si>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</si>
  <si>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</si>
  <si>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</si>
  <si>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</si>
  <si>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</si>
  <si>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</si>
  <si>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</si>
  <si>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</si>
  <si>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</si>
  <si>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</si>
  <si>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</si>
  <si>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</si>
  <si>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</si>
  <si>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</si>
  <si>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</si>
  <si>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</si>
  <si>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</si>
  <si>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</si>
  <si>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</si>
  <si>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</si>
  <si>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</si>
  <si>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</si>
  <si>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</si>
  <si>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</si>
  <si>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</si>
  <si>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</si>
  <si>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</si>
  <si>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</si>
  <si>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</si>
  <si>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</si>
  <si>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</si>
  <si>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</si>
  <si>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</si>
  <si>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</si>
  <si>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</si>
  <si>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</si>
  <si>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</si>
  <si>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</si>
  <si>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</si>
  <si>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</si>
  <si>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</si>
  <si>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</si>
  <si>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</si>
  <si>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</si>
  <si>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</si>
  <si>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</si>
  <si>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</si>
  <si>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</si>
  <si>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</si>
  <si>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</si>
  <si>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</si>
  <si>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</si>
  <si>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</si>
  <si>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</si>
  <si>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</si>
  <si>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</si>
  <si>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</si>
  <si>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</si>
  <si>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</si>
  <si>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</si>
  <si>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</si>
  <si>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</si>
  <si>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</si>
  <si>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</si>
  <si>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</si>
  <si>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</si>
  <si>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</si>
  <si>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</si>
  <si>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</si>
  <si>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</si>
  <si>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</si>
  <si>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</si>
  <si>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</si>
  <si>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</si>
  <si>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</si>
  <si>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</si>
  <si>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</si>
  <si>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</si>
  <si>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</si>
  <si>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</si>
  <si>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</si>
  <si>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</si>
  <si>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</si>
  <si>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</si>
  <si>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</si>
  <si>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</si>
  <si>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</si>
  <si>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</si>
  <si>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</si>
  <si>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</si>
  <si>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</si>
  <si>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</si>
  <si>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</si>
  <si>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</si>
  <si>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</si>
  <si>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</si>
  <si>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</si>
  <si>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</si>
  <si>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</si>
  <si>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</si>
  <si>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</si>
  <si>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</si>
  <si>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</si>
  <si>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</si>
  <si>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</si>
  <si>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</si>
  <si>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</si>
  <si>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</si>
  <si>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</si>
  <si>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</si>
  <si>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</si>
  <si>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</si>
  <si>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</si>
  <si>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</si>
  <si>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</si>
  <si>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</si>
  <si>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</si>
  <si>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</si>
  <si>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</si>
  <si>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</si>
  <si>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</si>
  <si>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</si>
  <si>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</si>
  <si>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</si>
  <si>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</si>
  <si>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</si>
  <si>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</si>
  <si>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</si>
  <si>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</si>
  <si>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</si>
  <si>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</si>
  <si>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</si>
  <si>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</si>
  <si>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</si>
  <si>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</si>
  <si>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</si>
  <si>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</si>
  <si>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</si>
  <si>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</si>
  <si>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</si>
  <si>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</si>
  <si>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</si>
  <si>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</si>
  <si>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</si>
  <si>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</si>
  <si>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</si>
  <si>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</si>
  <si>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</si>
  <si>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</si>
  <si>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</si>
  <si>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</si>
  <si>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</si>
  <si>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</si>
  <si>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</si>
  <si>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</si>
  <si>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</si>
  <si>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</si>
  <si>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</si>
  <si>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</si>
  <si>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</si>
  <si>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</si>
  <si>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</si>
  <si>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</si>
  <si>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</si>
  <si>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</si>
  <si>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</si>
  <si>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</si>
  <si>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</si>
  <si>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</si>
  <si>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</si>
  <si>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</si>
  <si>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</si>
  <si>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</si>
  <si>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</si>
  <si>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</si>
  <si>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</si>
  <si>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</si>
  <si>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</si>
  <si>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</si>
  <si>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</si>
  <si>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</si>
  <si>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</si>
  <si>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</si>
  <si>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</si>
  <si>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</si>
  <si>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</si>
  <si>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</si>
  <si>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</si>
  <si>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</si>
  <si>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</si>
  <si>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</si>
  <si>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</si>
  <si>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</si>
  <si>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</si>
  <si>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</si>
  <si>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</si>
  <si>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</si>
  <si>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</si>
  <si>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</si>
  <si>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</si>
  <si>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</si>
  <si>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</si>
  <si>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</si>
  <si>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</si>
  <si>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</si>
  <si>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</si>
  <si>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</si>
  <si>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</si>
  <si>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</si>
  <si>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</si>
  <si>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</si>
  <si>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</si>
  <si>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</si>
  <si>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</si>
  <si>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</si>
  <si>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</si>
  <si>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</si>
  <si>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</si>
  <si>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</si>
  <si>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</si>
  <si>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</si>
  <si>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</si>
  <si>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</si>
  <si>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</si>
  <si>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</si>
  <si>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</si>
  <si>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</si>
  <si>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</si>
  <si>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</si>
  <si>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</si>
  <si>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</si>
  <si>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</si>
  <si>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</si>
  <si>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</si>
  <si>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</si>
  <si>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</si>
  <si>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</si>
  <si>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</si>
  <si>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</si>
  <si>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</si>
  <si>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</si>
  <si>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</si>
  <si>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</si>
  <si>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</si>
  <si>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</si>
  <si>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</si>
  <si>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</si>
  <si>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</si>
  <si>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</si>
  <si>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</si>
  <si>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</si>
  <si>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</si>
  <si>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</si>
  <si>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</si>
  <si>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</si>
  <si>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</si>
  <si>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</si>
  <si>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</si>
  <si>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</si>
  <si>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</si>
  <si>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</si>
  <si>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</si>
  <si>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</si>
  <si>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</si>
  <si>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</si>
  <si>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</si>
  <si>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</si>
  <si>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</si>
  <si>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</si>
  <si>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</si>
  <si>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</si>
  <si>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</si>
  <si>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</si>
  <si>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</si>
  <si>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</si>
  <si>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</si>
  <si>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</si>
  <si>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</si>
  <si>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</si>
  <si>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</si>
  <si>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</si>
  <si>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</si>
  <si>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</si>
  <si>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</si>
  <si>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</si>
  <si>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</si>
  <si>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</si>
  <si>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</si>
  <si>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</si>
  <si>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</si>
  <si>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</si>
  <si>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</si>
  <si>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</si>
  <si>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</si>
  <si>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</si>
  <si>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</si>
  <si>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</si>
  <si>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</si>
  <si>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</si>
  <si>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</si>
  <si>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</si>
  <si>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</si>
  <si>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</si>
  <si>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</si>
  <si>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</si>
  <si>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</si>
  <si>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</si>
  <si>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</si>
  <si>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</si>
  <si>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</si>
  <si>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</si>
  <si>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</si>
  <si>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</si>
  <si>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</si>
  <si>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</si>
  <si>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</si>
  <si>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</si>
  <si>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</si>
  <si>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</si>
  <si>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</si>
  <si>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</si>
  <si>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</si>
  <si>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</si>
  <si>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</si>
  <si>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</si>
  <si>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</si>
  <si>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</si>
  <si>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</si>
  <si>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</si>
  <si>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</si>
  <si>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</si>
  <si>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</si>
  <si>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</si>
  <si>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</si>
  <si>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</si>
  <si>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</si>
  <si>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</si>
  <si>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</si>
  <si>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</si>
  <si>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</si>
  <si>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</si>
  <si>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</si>
  <si>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</si>
  <si>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</si>
  <si>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</si>
  <si>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</si>
  <si>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</si>
  <si>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</si>
  <si>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</si>
  <si>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</si>
  <si>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</si>
  <si>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</si>
  <si>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</si>
  <si>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</si>
  <si>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</si>
  <si>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</si>
  <si>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</si>
  <si>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</si>
  <si>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</si>
  <si>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</si>
  <si>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</si>
  <si>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</si>
  <si>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</si>
  <si>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</si>
  <si>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</si>
  <si>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</si>
  <si>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</si>
  <si>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</si>
  <si>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</si>
  <si>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</si>
  <si>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</si>
  <si>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</si>
  <si>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</si>
  <si>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</si>
  <si>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</si>
  <si>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</si>
  <si>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</si>
  <si>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</si>
  <si>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</si>
  <si>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</si>
  <si>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</si>
  <si>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</si>
  <si>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</si>
  <si>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</si>
  <si>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</si>
  <si>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</si>
  <si>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</si>
  <si>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</si>
  <si>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</si>
  <si>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</si>
  <si>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</si>
  <si>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</si>
  <si>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</si>
  <si>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</si>
  <si>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</si>
  <si>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</si>
  <si>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</si>
  <si>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</si>
  <si>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</si>
  <si>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</si>
  <si>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</si>
  <si>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</si>
  <si>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</si>
  <si>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</si>
  <si>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</si>
  <si>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</si>
  <si>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</si>
  <si>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</si>
  <si>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</si>
  <si>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</si>
  <si>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</si>
  <si>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</si>
  <si>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</si>
  <si>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</si>
  <si>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</si>
  <si>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</si>
  <si>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</si>
  <si>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</si>
  <si>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</si>
  <si>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</si>
  <si>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</si>
  <si>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</si>
  <si>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</si>
  <si>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</si>
  <si>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</si>
  <si>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</si>
  <si>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</si>
  <si>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</si>
  <si>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</si>
  <si>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</si>
  <si>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</si>
  <si>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</si>
  <si>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</si>
  <si>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</si>
  <si>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</si>
  <si>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</si>
  <si>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</si>
  <si>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</si>
  <si>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</si>
  <si>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</si>
  <si>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</si>
  <si>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</si>
  <si>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</si>
  <si>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</si>
  <si>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</si>
  <si>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</si>
  <si>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</si>
  <si>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</si>
  <si>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</si>
  <si>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</si>
  <si>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</si>
  <si>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</si>
  <si>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</si>
  <si>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</si>
  <si>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</si>
  <si>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</si>
  <si>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</si>
  <si>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</si>
  <si>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</si>
  <si>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</si>
  <si>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</si>
  <si>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</si>
  <si>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</si>
  <si>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</si>
  <si>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</si>
  <si>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</si>
  <si>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</si>
  <si>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</si>
  <si>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</si>
  <si>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</si>
  <si>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</si>
  <si>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</si>
  <si>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</si>
  <si>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</si>
  <si>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</si>
  <si>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</si>
  <si>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</si>
  <si>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</si>
  <si>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</si>
  <si>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</si>
  <si>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</si>
  <si>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</si>
  <si>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</si>
  <si>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</si>
  <si>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</si>
  <si>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</si>
  <si>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</si>
  <si>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</si>
  <si>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</si>
  <si>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</si>
  <si>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</si>
  <si>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</si>
  <si>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</si>
  <si>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</si>
  <si>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</si>
  <si>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</si>
  <si>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</si>
  <si>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</si>
  <si>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</si>
  <si>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</si>
  <si>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</si>
  <si>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</si>
  <si>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</si>
  <si>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</si>
  <si>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</si>
  <si>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</si>
  <si>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</si>
  <si>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</si>
  <si>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</si>
  <si>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</si>
  <si>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</si>
  <si>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</si>
  <si>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</si>
  <si>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</si>
  <si>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</si>
  <si>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</si>
  <si>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</si>
  <si>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</si>
  <si>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</si>
  <si>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</si>
  <si>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</si>
  <si>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</si>
  <si>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</si>
  <si>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</si>
  <si>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</si>
  <si>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</si>
  <si>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</si>
  <si>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</si>
  <si>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</si>
  <si>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</si>
  <si>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</si>
  <si>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</si>
  <si>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</si>
  <si>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</si>
  <si>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</si>
  <si>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</si>
  <si>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</si>
  <si>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</si>
  <si>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</si>
  <si>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</si>
  <si>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</si>
  <si>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</si>
  <si>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</si>
  <si>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</si>
  <si>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</si>
  <si>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</si>
  <si>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</si>
  <si>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</si>
  <si>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</si>
  <si>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</si>
  <si>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</si>
  <si>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</si>
  <si>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</si>
  <si>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</si>
  <si>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</si>
  <si>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</si>
  <si>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</si>
  <si>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</si>
  <si>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</si>
  <si>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</si>
  <si>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</si>
  <si>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</si>
  <si>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</si>
  <si>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</si>
  <si>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</si>
  <si>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</si>
  <si>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</si>
  <si>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</si>
  <si>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</si>
  <si>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</si>
  <si>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</si>
  <si>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</si>
  <si>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</si>
  <si>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</si>
  <si>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</si>
  <si>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</si>
  <si>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</si>
  <si>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</si>
  <si>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</si>
  <si>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</si>
  <si>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</si>
  <si>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</si>
  <si>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</si>
  <si>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</si>
  <si>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</si>
  <si>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</si>
  <si>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</si>
  <si>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</si>
  <si>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</si>
  <si>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</si>
  <si>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</si>
  <si>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</si>
  <si>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</si>
  <si>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</si>
  <si>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</si>
  <si>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</si>
  <si>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</si>
  <si>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</si>
  <si>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</si>
  <si>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</si>
  <si>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</si>
  <si>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</si>
  <si>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</si>
  <si>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</si>
  <si>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</si>
  <si>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</si>
  <si>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</si>
  <si>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</si>
  <si>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</si>
  <si>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</si>
  <si>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</si>
  <si>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</si>
  <si>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</si>
  <si>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</si>
  <si>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</si>
  <si>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</si>
  <si>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</si>
  <si>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</si>
  <si>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</si>
  <si>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</si>
  <si>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</si>
  <si>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</si>
  <si>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</si>
  <si>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</si>
  <si>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</si>
  <si>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</si>
  <si>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</si>
  <si>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</si>
  <si>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</si>
  <si>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</si>
  <si>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</si>
  <si>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</si>
  <si>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</si>
  <si>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</si>
  <si>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</si>
  <si>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</si>
  <si>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</si>
  <si>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</si>
  <si>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</si>
  <si>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</si>
  <si>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</si>
  <si>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</si>
  <si>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</si>
  <si>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</si>
  <si>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</si>
  <si>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</si>
  <si>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</si>
  <si>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</si>
  <si>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</si>
  <si>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</si>
  <si>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</si>
  <si>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</si>
  <si>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</si>
  <si>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</si>
  <si>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</si>
  <si>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</si>
  <si>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</si>
  <si>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</si>
  <si>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</si>
  <si>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</si>
  <si>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</si>
  <si>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</si>
  <si>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</si>
  <si>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</si>
  <si>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</si>
  <si>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</si>
  <si>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</si>
  <si>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</si>
  <si>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</si>
  <si>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</si>
  <si>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</si>
  <si>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</si>
  <si>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</si>
  <si>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</si>
  <si>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</si>
  <si>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</si>
  <si>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</si>
  <si>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</si>
  <si>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</si>
  <si>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</si>
  <si>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</si>
  <si>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</si>
  <si>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</si>
  <si>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</si>
  <si>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</si>
  <si>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</si>
  <si>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</si>
  <si>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</si>
  <si>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</si>
  <si>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</si>
  <si>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</si>
  <si>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</si>
  <si>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</si>
  <si>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</si>
  <si>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</si>
  <si>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</si>
  <si>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</si>
  <si>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</si>
  <si>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</si>
  <si>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</si>
  <si>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</si>
  <si>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</si>
  <si>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</si>
  <si>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</si>
  <si>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</si>
  <si>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</si>
  <si>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</si>
  <si>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</si>
  <si>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</si>
  <si>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</si>
  <si>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</si>
  <si>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</si>
  <si>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</si>
  <si>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</si>
  <si>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</si>
  <si>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</si>
  <si>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</si>
  <si>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</si>
  <si>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</si>
  <si>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</si>
  <si>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</si>
  <si>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</si>
  <si>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</si>
  <si>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</si>
  <si>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</si>
  <si>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</si>
  <si>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</si>
  <si>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</si>
  <si>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</si>
  <si>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</si>
  <si>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</si>
  <si>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</si>
  <si>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</si>
  <si>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</si>
  <si>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</si>
  <si>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</si>
  <si>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</si>
  <si>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</si>
  <si>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</si>
  <si>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</si>
  <si>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</si>
  <si>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</si>
  <si>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</si>
  <si>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</si>
  <si>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</si>
  <si>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</si>
  <si>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</si>
  <si>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</si>
  <si>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</si>
  <si>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</si>
  <si>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</si>
  <si>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</si>
  <si>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</si>
  <si>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</si>
  <si>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</si>
  <si>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</si>
  <si>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</si>
  <si>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</si>
  <si>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</si>
  <si>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</si>
  <si>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</si>
  <si>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</si>
  <si>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</si>
  <si>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</si>
  <si>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</si>
  <si>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</si>
  <si>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</si>
  <si>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</si>
  <si>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</si>
  <si>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</si>
  <si>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</si>
  <si>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</si>
  <si>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</si>
  <si>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</si>
  <si>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</si>
  <si>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</si>
  <si>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</si>
  <si>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</si>
  <si>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</si>
  <si>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</si>
  <si>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</si>
  <si>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</si>
  <si>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</si>
  <si>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</si>
  <si>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</si>
  <si>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</si>
  <si>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</si>
  <si>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</si>
  <si>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</si>
  <si>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</si>
  <si>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</si>
  <si>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</si>
  <si>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</si>
  <si>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</si>
  <si>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</si>
  <si>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</si>
  <si>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</si>
  <si>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</si>
  <si>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</si>
  <si>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</si>
  <si>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</si>
  <si>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</si>
  <si>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</si>
  <si>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</si>
  <si>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</si>
  <si>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</si>
  <si>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</si>
  <si>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</si>
  <si>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</si>
  <si>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</si>
  <si>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</si>
  <si>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</si>
  <si>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</si>
  <si>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</si>
  <si>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</si>
  <si>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</si>
  <si>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</si>
  <si>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</si>
  <si>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</si>
  <si>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</si>
  <si>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</si>
  <si>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</si>
  <si>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</si>
  <si>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</si>
  <si>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</si>
  <si>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</si>
  <si>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</si>
  <si>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</si>
  <si>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</si>
  <si>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</si>
  <si>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</si>
  <si>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</si>
  <si>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</si>
  <si>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</si>
  <si>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</si>
  <si>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</si>
  <si>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</si>
  <si>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</si>
  <si>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</si>
  <si>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</si>
  <si>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</si>
  <si>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</si>
  <si>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</si>
  <si>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</si>
  <si>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</si>
  <si>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</si>
  <si>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</si>
  <si>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</si>
  <si>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</si>
  <si>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</si>
  <si>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</si>
  <si>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</si>
  <si>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</si>
  <si>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</si>
  <si>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</si>
  <si>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</si>
  <si>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</si>
  <si>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</si>
  <si>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</si>
  <si>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</si>
  <si>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</si>
  <si>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</si>
  <si>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</si>
  <si>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</si>
  <si>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</si>
  <si>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</si>
  <si>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</si>
  <si>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</si>
  <si>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</si>
  <si>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</si>
  <si>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</si>
  <si>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</si>
  <si>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</si>
  <si>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</si>
  <si>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</si>
  <si>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</si>
  <si>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</si>
  <si>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</si>
  <si>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</si>
  <si>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</si>
  <si>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</si>
  <si>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</si>
  <si>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</si>
  <si>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</si>
  <si>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</si>
  <si>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</si>
  <si>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</si>
  <si>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</si>
  <si>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</si>
  <si>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</si>
  <si>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</si>
  <si>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</si>
  <si>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</si>
  <si>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</si>
  <si>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</si>
  <si>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</si>
  <si>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</si>
  <si>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</si>
  <si>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</si>
  <si>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</si>
  <si>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</si>
  <si>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</si>
  <si>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</si>
  <si>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</si>
  <si>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</si>
  <si>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</si>
  <si>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</si>
  <si>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</si>
  <si>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</si>
  <si>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</si>
  <si>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</si>
  <si>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</si>
  <si>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</si>
  <si>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</si>
  <si>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</si>
  <si>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</si>
  <si>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</si>
  <si>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</si>
  <si>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</si>
  <si>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</si>
  <si>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</si>
  <si>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</si>
  <si>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</si>
  <si>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</si>
  <si>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</si>
  <si>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</si>
  <si>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</si>
  <si>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</si>
  <si>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</si>
  <si>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</si>
  <si>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</si>
  <si>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</si>
  <si>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</si>
  <si>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</si>
  <si>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</si>
  <si>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</si>
  <si>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</si>
  <si>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</si>
  <si>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</si>
  <si>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</si>
  <si>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</si>
  <si>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</si>
  <si>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</si>
  <si>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</si>
  <si>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</si>
  <si>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</si>
  <si>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</si>
  <si>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</si>
  <si>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</si>
  <si>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</si>
  <si>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</si>
  <si>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</si>
  <si>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</si>
  <si>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</si>
  <si>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</si>
  <si>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</si>
  <si>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</si>
  <si>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</si>
  <si>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</si>
  <si>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</si>
  <si>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</si>
  <si>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</si>
  <si>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</si>
  <si>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</si>
  <si>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</si>
  <si>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</si>
  <si>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</si>
  <si>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</si>
  <si>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</si>
  <si>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</si>
  <si>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</si>
  <si>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</si>
  <si>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</si>
  <si>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</si>
  <si>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</si>
  <si>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</si>
  <si>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</si>
  <si>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</si>
  <si>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</si>
  <si>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</si>
  <si>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</si>
  <si>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</si>
  <si>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</si>
  <si>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</si>
  <si>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</si>
  <si>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</si>
  <si>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</si>
  <si>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</si>
  <si>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</si>
  <si>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</si>
  <si>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</si>
  <si>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</si>
  <si>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</si>
  <si>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</si>
  <si>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</si>
  <si>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</si>
  <si>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</si>
  <si>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</si>
  <si>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</si>
  <si>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</si>
  <si>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</si>
  <si>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</si>
  <si>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</si>
  <si>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</si>
  <si>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</si>
  <si>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</si>
  <si>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</si>
  <si>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</si>
  <si>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</si>
  <si>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</si>
  <si>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</si>
  <si>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</si>
  <si>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</si>
  <si>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</si>
  <si>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</si>
  <si>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</si>
  <si>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</si>
  <si>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</si>
  <si>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</si>
  <si>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</si>
  <si>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</si>
  <si>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</si>
  <si>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</si>
  <si>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</si>
  <si>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</si>
  <si>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</si>
  <si>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</si>
  <si>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</si>
  <si>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</si>
  <si>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</si>
  <si>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</si>
  <si>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</si>
  <si>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</si>
  <si>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</si>
  <si>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</si>
  <si>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</si>
  <si>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</si>
  <si>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</si>
  <si>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</si>
  <si>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</si>
  <si>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</si>
  <si>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</si>
  <si>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</si>
  <si>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</si>
  <si>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</si>
  <si>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</si>
  <si>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</si>
  <si>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</si>
  <si>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</si>
  <si>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</si>
  <si>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</si>
  <si>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</si>
  <si>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</si>
  <si>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</si>
  <si>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</si>
  <si>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</si>
  <si>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</si>
  <si>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</si>
  <si>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</si>
  <si>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</si>
  <si>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</si>
  <si>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</si>
  <si>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</si>
  <si>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</si>
  <si>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</si>
  <si>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</si>
  <si>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</si>
  <si>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</si>
  <si>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</si>
  <si>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</si>
  <si>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</si>
  <si>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</si>
  <si>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</si>
  <si>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</si>
  <si>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</si>
  <si>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</si>
  <si>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</si>
  <si>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</si>
  <si>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</si>
  <si>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</si>
  <si>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</si>
  <si>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</si>
  <si>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</si>
  <si>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</si>
  <si>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</si>
  <si>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</si>
  <si>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</si>
  <si>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</si>
  <si>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</si>
  <si>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</si>
  <si>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</si>
  <si>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</si>
  <si>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</si>
  <si>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</si>
  <si>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</si>
  <si>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</si>
  <si>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</si>
  <si>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</si>
  <si>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</si>
  <si>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</si>
  <si>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</si>
  <si>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</si>
  <si>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</si>
  <si>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</si>
  <si>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</si>
  <si>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</si>
  <si>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</si>
  <si>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</si>
  <si>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</si>
  <si>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</si>
  <si>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</si>
  <si>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</si>
  <si>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</si>
  <si>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</si>
  <si>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</si>
  <si>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</si>
  <si>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</si>
  <si>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</si>
  <si>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</si>
  <si>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</si>
  <si>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</si>
  <si>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</si>
  <si>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</si>
  <si>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</si>
  <si>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</si>
  <si>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</si>
  <si>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</si>
  <si>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</si>
  <si>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</si>
  <si>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</si>
  <si>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</si>
  <si>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</si>
  <si>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</si>
  <si>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</si>
  <si>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</si>
  <si>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</si>
  <si>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</si>
  <si>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</si>
  <si>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</si>
  <si>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</si>
  <si>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</si>
  <si>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</si>
  <si>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</si>
  <si>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</si>
  <si>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</si>
  <si>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</si>
  <si>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</si>
  <si>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</si>
  <si>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</si>
  <si>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</si>
  <si>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</si>
  <si>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</si>
  <si>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</si>
  <si>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</si>
  <si>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</si>
  <si>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</si>
  <si>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</si>
  <si>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</si>
  <si>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</si>
  <si>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</si>
  <si>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</si>
  <si>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</si>
  <si>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</si>
  <si>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</si>
  <si>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</si>
  <si>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</si>
  <si>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</si>
  <si>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</si>
  <si>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</si>
  <si>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</si>
  <si>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</si>
  <si>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</si>
  <si>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</si>
  <si>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</si>
  <si>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</si>
  <si>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</si>
  <si>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</si>
  <si>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</si>
  <si>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</si>
  <si>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</si>
  <si>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</si>
  <si>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</si>
  <si>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</si>
  <si>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</si>
  <si>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</si>
  <si>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</si>
  <si>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</si>
  <si>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</si>
  <si>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</si>
  <si>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</si>
  <si>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</si>
  <si>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</si>
  <si>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</si>
  <si>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</si>
  <si>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</si>
  <si>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</si>
  <si>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</si>
  <si>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</si>
  <si>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</si>
  <si>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</si>
  <si>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</si>
  <si>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</si>
  <si>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</si>
  <si>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</si>
  <si>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</si>
  <si>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</si>
  <si>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</si>
  <si>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</si>
  <si>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</si>
  <si>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</si>
  <si>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</si>
  <si>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</si>
  <si>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</si>
  <si>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</si>
  <si>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</si>
  <si>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</si>
  <si>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</si>
  <si>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</si>
  <si>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</si>
  <si>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</si>
  <si>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</si>
  <si>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</si>
  <si>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</si>
  <si>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</si>
  <si>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</si>
  <si>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</si>
  <si>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</si>
  <si>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</si>
  <si>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</si>
  <si>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</si>
  <si>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</si>
  <si>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</si>
  <si>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</si>
  <si>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</si>
  <si>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</si>
  <si>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</si>
  <si>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</si>
  <si>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</si>
  <si>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</si>
  <si>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</si>
  <si>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</si>
  <si>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</si>
  <si>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</si>
  <si>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</si>
  <si>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</si>
  <si>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</si>
  <si>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</si>
  <si>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</si>
  <si>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</si>
  <si>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</si>
  <si>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</si>
  <si>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</si>
  <si>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</si>
  <si>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</si>
  <si>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</si>
  <si>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</si>
  <si>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</si>
  <si>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</si>
  <si>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</si>
  <si>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</si>
  <si>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</si>
  <si>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</si>
  <si>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</si>
  <si>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</si>
  <si>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</si>
  <si>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</si>
  <si>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</si>
  <si>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</si>
  <si>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</si>
  <si>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</si>
  <si>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</si>
  <si>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</si>
  <si>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</si>
  <si>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</si>
  <si>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</si>
  <si>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</si>
  <si>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</si>
  <si>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</si>
  <si>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</si>
  <si>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</si>
  <si>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</si>
  <si>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</si>
  <si>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</si>
  <si>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</si>
  <si>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</si>
  <si>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</si>
  <si>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</si>
  <si>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</si>
  <si>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</si>
  <si>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</si>
  <si>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</si>
  <si>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</si>
  <si>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</si>
  <si>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</si>
  <si>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</si>
  <si>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</si>
  <si>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</si>
  <si>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</si>
  <si>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</si>
  <si>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</si>
  <si>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</si>
  <si>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</si>
  <si>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</si>
  <si>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</si>
  <si>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</si>
  <si>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</si>
  <si>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</si>
  <si>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</si>
  <si>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</si>
  <si>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</si>
  <si>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</si>
  <si>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</si>
  <si>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</si>
  <si>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</si>
  <si>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</si>
  <si>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</si>
  <si>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</si>
  <si>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</si>
  <si>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</si>
  <si>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</si>
  <si>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</si>
  <si>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</si>
  <si>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</si>
  <si>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</si>
  <si>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</si>
  <si>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</si>
  <si>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</si>
  <si>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</si>
  <si>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</si>
  <si>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</si>
  <si>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</si>
  <si>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</si>
  <si>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</si>
  <si>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</si>
  <si>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</si>
  <si>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</si>
  <si>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</si>
  <si>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</si>
  <si>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</si>
  <si>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</si>
  <si>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</si>
  <si>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</si>
  <si>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</si>
  <si>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</si>
  <si>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</si>
  <si>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</si>
  <si>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</si>
  <si>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</si>
  <si>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</si>
  <si>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</si>
  <si>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</si>
  <si>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</si>
  <si>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</si>
  <si>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</si>
  <si>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</si>
  <si>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</si>
  <si>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</si>
  <si>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</si>
  <si>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</si>
  <si>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</si>
  <si>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</si>
  <si>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</si>
  <si>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</si>
  <si>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</si>
  <si>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</si>
  <si>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</si>
  <si>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</si>
  <si>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</si>
  <si>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</si>
  <si>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</si>
  <si>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</si>
  <si>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</si>
  <si>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</si>
  <si>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</si>
  <si>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</si>
  <si>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</si>
  <si>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</si>
  <si>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</si>
  <si>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</si>
  <si>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</si>
  <si>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</si>
  <si>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</si>
  <si>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</si>
  <si>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</si>
  <si>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</si>
  <si>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</si>
  <si>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</si>
  <si>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</si>
  <si>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</si>
  <si>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</si>
  <si>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</si>
  <si>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</si>
  <si>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</si>
  <si>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</si>
  <si>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</si>
  <si>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</si>
  <si>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</si>
  <si>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</si>
  <si>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</si>
  <si>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</si>
  <si>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</si>
  <si>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</si>
  <si>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</si>
  <si>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</si>
  <si>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</si>
  <si>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</si>
  <si>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</si>
  <si>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</si>
  <si>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</si>
  <si>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</si>
  <si>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</si>
  <si>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</si>
  <si>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</si>
  <si>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</si>
  <si>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</si>
  <si>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</si>
  <si>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</si>
  <si>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</si>
  <si>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</si>
  <si>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</si>
  <si>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</si>
  <si>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</si>
  <si>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</si>
  <si>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</si>
  <si>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</si>
  <si>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</si>
  <si>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</si>
  <si>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</si>
  <si>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</si>
  <si>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</si>
  <si>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</si>
  <si>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</si>
  <si>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</si>
  <si>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</si>
  <si>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</si>
  <si>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</si>
  <si>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</si>
  <si>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</si>
  <si>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</si>
  <si>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</si>
  <si>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</si>
  <si>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</si>
  <si>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</si>
  <si>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</si>
  <si>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</si>
  <si>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</si>
  <si>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</si>
  <si>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</si>
  <si>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</si>
  <si>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</si>
  <si>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</si>
  <si>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</si>
  <si>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</si>
  <si>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</si>
  <si>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</si>
  <si>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</si>
  <si>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</si>
  <si>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</si>
  <si>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</si>
  <si>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</si>
  <si>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</si>
  <si>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</si>
  <si>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</si>
  <si>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</si>
  <si>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</si>
  <si>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</si>
  <si>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</si>
  <si>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</si>
  <si>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</si>
  <si>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</si>
  <si>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</si>
  <si>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</si>
  <si>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</si>
  <si>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</si>
  <si>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</si>
  <si>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</si>
  <si>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</si>
  <si>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</si>
  <si>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</si>
  <si>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</si>
  <si>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</si>
  <si>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</si>
  <si>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</si>
  <si>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</si>
  <si>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</si>
  <si>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</si>
  <si>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</si>
  <si>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</si>
  <si>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</si>
  <si>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</si>
  <si>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</si>
  <si>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</si>
  <si>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</si>
  <si>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</si>
  <si>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</si>
  <si>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</si>
  <si>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</si>
  <si>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</si>
  <si>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</si>
  <si>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</si>
  <si>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</si>
  <si>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</si>
  <si>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</si>
  <si>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</si>
  <si>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</si>
  <si>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</si>
  <si>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</si>
  <si>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</si>
  <si>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</si>
  <si>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</si>
  <si>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</si>
  <si>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</si>
  <si>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</si>
  <si>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</si>
  <si>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</si>
  <si>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</si>
  <si>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</si>
  <si>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</si>
  <si>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</si>
  <si>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</si>
  <si>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</si>
  <si>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</si>
  <si>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</si>
  <si>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</si>
  <si>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</si>
  <si>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</si>
  <si>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</si>
  <si>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</si>
  <si>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</si>
  <si>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</si>
  <si>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</si>
  <si>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</si>
  <si>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</si>
  <si>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</si>
  <si>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</si>
  <si>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</si>
  <si>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</si>
  <si>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</si>
  <si>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</si>
  <si>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</si>
  <si>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</si>
  <si>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</si>
  <si>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</si>
  <si>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</si>
  <si>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</si>
  <si>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</si>
  <si>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</si>
  <si>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</si>
  <si>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</si>
  <si>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</si>
  <si>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</si>
  <si>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</si>
  <si>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</si>
  <si>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</si>
  <si>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</si>
  <si>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</si>
  <si>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</si>
  <si>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</si>
  <si>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</si>
  <si>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</si>
  <si>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</si>
  <si>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</si>
  <si>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</si>
  <si>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</si>
  <si>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</si>
  <si>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</si>
  <si>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</si>
  <si>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</si>
  <si>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</si>
  <si>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</si>
  <si>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</si>
  <si>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</si>
  <si>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</si>
  <si>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</si>
  <si>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</si>
  <si>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</si>
  <si>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</si>
  <si>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</si>
  <si>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</si>
  <si>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</si>
  <si>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</si>
  <si>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</si>
  <si>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</si>
  <si>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</si>
  <si>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</si>
  <si>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</si>
  <si>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</si>
  <si>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</si>
  <si>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</si>
  <si>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</si>
  <si>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</si>
  <si>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</si>
  <si>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</si>
  <si>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</si>
  <si>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</si>
  <si>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</si>
  <si>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</si>
  <si>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</si>
  <si>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</si>
  <si>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</si>
  <si>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</si>
  <si>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</si>
  <si>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</si>
  <si>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</si>
  <si>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</si>
  <si>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</si>
  <si>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</si>
  <si>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</si>
  <si>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</si>
  <si>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</si>
  <si>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</si>
  <si>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</si>
  <si>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</si>
  <si>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</si>
  <si>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</si>
  <si>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</si>
  <si>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</si>
  <si>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</si>
  <si>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</si>
  <si>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</si>
  <si>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</si>
  <si>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</si>
  <si>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</si>
  <si>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</si>
  <si>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</si>
  <si>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</si>
  <si>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</si>
  <si>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</si>
  <si>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</si>
  <si>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</si>
  <si>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</si>
  <si>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</si>
  <si>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</si>
  <si>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</si>
  <si>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</si>
  <si>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</si>
  <si>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</si>
  <si>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</si>
  <si>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</si>
  <si>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</si>
  <si>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</si>
  <si>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</si>
  <si>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</si>
  <si>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</si>
  <si>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</si>
  <si>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</si>
  <si>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</si>
  <si>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</si>
  <si>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</si>
  <si>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</si>
  <si>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</si>
  <si>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</si>
  <si>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</si>
  <si>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</si>
  <si>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</si>
  <si>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</si>
  <si>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</si>
  <si>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</si>
  <si>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</si>
  <si>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</si>
  <si>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</si>
  <si>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</si>
  <si>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</si>
  <si>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</si>
  <si>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</si>
  <si>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</si>
  <si>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</si>
  <si>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</si>
  <si>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</si>
  <si>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</si>
  <si>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</si>
  <si>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</si>
  <si>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</si>
  <si>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</si>
  <si>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</si>
  <si>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</si>
  <si>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</si>
  <si>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</si>
  <si>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</si>
  <si>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</si>
  <si>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</si>
  <si>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</si>
  <si>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</si>
  <si>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</si>
  <si>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</si>
  <si>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</si>
  <si>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</si>
  <si>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</si>
  <si>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</si>
  <si>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</si>
  <si>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</si>
  <si>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</si>
  <si>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</si>
  <si>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</si>
  <si>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</si>
  <si>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</si>
  <si>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</si>
  <si>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</si>
  <si>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</si>
  <si>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</si>
  <si>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</si>
  <si>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</si>
  <si>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</si>
  <si>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</si>
  <si>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</si>
  <si>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</si>
  <si>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</si>
  <si>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</si>
  <si>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</si>
  <si>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</si>
  <si>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</si>
  <si>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</si>
  <si>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</si>
  <si>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</si>
  <si>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</si>
  <si>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</si>
  <si>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</si>
  <si>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</si>
  <si>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</si>
  <si>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</si>
  <si>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</si>
  <si>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</si>
  <si>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</si>
  <si>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</si>
  <si>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</si>
  <si>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</si>
  <si>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</si>
  <si>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</si>
  <si>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</si>
  <si>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</si>
  <si>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</si>
  <si>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</si>
  <si>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</si>
  <si>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</si>
  <si>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</si>
  <si>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</si>
  <si>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</si>
  <si>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</si>
  <si>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</si>
  <si>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</si>
  <si>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</si>
  <si>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</si>
  <si>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</si>
  <si>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</si>
  <si>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</si>
  <si>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</si>
  <si>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</si>
  <si>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</si>
  <si>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</si>
  <si>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</si>
  <si>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</si>
  <si>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</si>
  <si>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</si>
  <si>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</si>
  <si>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</si>
  <si>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</si>
  <si>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</si>
  <si>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</si>
  <si>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</si>
  <si>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</si>
  <si>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</si>
  <si>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</si>
  <si>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</si>
  <si>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</si>
  <si>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</si>
  <si>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</si>
  <si>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</si>
  <si>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</si>
  <si>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</si>
  <si>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</si>
  <si>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</si>
  <si>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</si>
  <si>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</si>
  <si>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</si>
  <si>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</si>
  <si>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</si>
  <si>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</si>
  <si>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</si>
  <si>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</si>
  <si>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</si>
  <si>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</si>
  <si>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</si>
  <si>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</si>
  <si>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</si>
  <si>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</si>
  <si>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</si>
  <si>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</si>
  <si>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</si>
  <si>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</si>
  <si>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</si>
  <si>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</si>
  <si>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</si>
  <si>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</si>
  <si>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</si>
  <si>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</si>
  <si>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</si>
  <si>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</si>
  <si>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</si>
  <si>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</si>
  <si>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</si>
  <si>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</si>
  <si>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</si>
  <si>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</si>
  <si>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</si>
  <si>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</si>
  <si>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</si>
  <si>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</si>
  <si>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</si>
  <si>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</si>
  <si>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</si>
  <si>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</si>
  <si>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</si>
  <si>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</si>
  <si>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</si>
  <si>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</si>
  <si>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</si>
  <si>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</si>
  <si>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</si>
  <si>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</si>
  <si>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</si>
  <si>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</si>
  <si>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</si>
  <si>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</si>
  <si>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</si>
  <si>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</si>
  <si>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</si>
  <si>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</si>
  <si>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</si>
  <si>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</si>
  <si>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</si>
  <si>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</si>
  <si>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</si>
  <si>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</si>
  <si>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</si>
  <si>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</si>
  <si>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</si>
  <si>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</si>
  <si>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</si>
  <si>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</si>
  <si>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</si>
  <si>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</si>
  <si>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</si>
  <si>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</si>
  <si>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</si>
  <si>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</si>
  <si>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</si>
  <si>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</si>
  <si>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</si>
  <si>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</si>
  <si>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</si>
  <si>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</si>
  <si>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</si>
  <si>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</si>
  <si>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</si>
  <si>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</si>
  <si>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</si>
  <si>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</si>
  <si>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</si>
  <si>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</si>
  <si>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</si>
  <si>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</si>
  <si>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</si>
  <si>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</si>
  <si>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</si>
  <si>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</si>
  <si>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</si>
  <si>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</si>
  <si>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</si>
  <si>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</si>
  <si>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</si>
  <si>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</si>
  <si>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</si>
  <si>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</si>
  <si>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</si>
  <si>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</si>
  <si>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</si>
  <si>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</si>
  <si>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</si>
  <si>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</si>
  <si>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</si>
  <si>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</si>
  <si>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</si>
  <si>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PCM-20251201-00000239</t>
  </si>
  <si>
    <t xml:space="preserve">EM Team on the way need </t>
  </si>
  <si>
    <t xml:space="preserve"> PCM-20250215-00000830 </t>
  </si>
  <si>
    <t>LTE site still down and  site located in aramco area access issue need special permission</t>
  </si>
  <si>
    <t>PCM-20251201-00000203</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</si>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</sst>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0" totalsRowShown="0" headerRowDxfId="62" dataDxfId="61" headerRowBorderDxfId="59" tableBorderDxfId="60">
  <autoFilter ref="A1:L9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6" dataDxfId="45" headerRowBorderDxfId="43" tableBorderDxfId="44" totalsRowBorderDxfId="42">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329.27116203703918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45992.219587962965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45992.219587962965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45992.219587962965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45992.219587962965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45992.219587962965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45992.219587962965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45992.219587962965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45992.219587962965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45992.219587962965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45992.219587962965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45992.219587962965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45992.219587962965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45992.219587962965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45992.219587962965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45992.219587962965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45992.219587962965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45992.219587962965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45992.219587962965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45992.219587962965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45992.219587962965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45992.219587962965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45992.219587962965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45992.219587962965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45992.219587962965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45992.219587962965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45992.219587962965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45992.219587962965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45992.219587962965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45992.219587962965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45992.219587962965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45992.219587962965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45992.219587962965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45992.219587962965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45992.219587962965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45992.219587962965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45992.219587962965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45992.219587962965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45992.219587962965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45992.219587962965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45992.219587962965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45992.219587962965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45992.219587962965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45992.219587962965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45992.219587962965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45992.219587962965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45992.219587962965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45992.219587962965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45992.219587962965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45992.219587962965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45992.219587962965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45992.219587962965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45992.219587962965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45992.219587962965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45992.219587962965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45992.219587962965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45992.219587962965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45992.219587962965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45992.219587962965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45992.219587962965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45992.219587962965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45992.219587962965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45992.219587962965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45992.219587962965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45992.219587962965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45992.219587962965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45992.219587962965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45992.219587962965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45992.219587962965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45992.219587962965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45992.219587962965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45992.219587962965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45992.219587962965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45992.219587962965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45992.219587962965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45992.219587962965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45992.219587962965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45992.219587962965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45992.219587962965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45992.219587962965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45992.219587962965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45992.219587962965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45992.219587962965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45992.219587962965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45992.219587962965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45992.219587962965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45992.219587962965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45992.219587962965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45992.219587962965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45992.219587962965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45992.219587962965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45992.219587962965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45992.219587962965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45992.219587962965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45992.219587962965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45992.219587962965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45992.219587962965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45992.219587962965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45992.219587962965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45992.219587962965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45992.219587962965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45992.219587962965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45992.219587962965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45992.219587962965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45992.219587962965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45992.219587962965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45992.219587962965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45992.219587962965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45992.219587962965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45992.219587962965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45992.219587962965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45992.219587962965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45992.219587962965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45992.219587962965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45992.219587962965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45992.219587962965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45992.219587962965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45992.219587962965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45992.219587962965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45992.219587962965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45992.219587962965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45992.219587962965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45992.219587962965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45992.219587962965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45992.219587962965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45992.219587962965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45992.219587962965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45992.219587962965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45992.219587962965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45992.219587962965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45992.219587962965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45992.219587962965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45992.219587962965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45992.219587962965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45992.219587962965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45992.219587962965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45992.219587962965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45992.219587962965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45992.219587962965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45992.219587962965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45992.219587962965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45992.219587962965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45992.219587962965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45992.219587962965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45992.219587962965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45992.219587962965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45992.219587962965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45992.219587962965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45992.219587962965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45992.219587962965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45992.219587962965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45992.219587962965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45992.219587962965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45992.219587962965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45992.219587962965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45992.219587962965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45992.219587962965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45992.219587962965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45992.219587962965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45992.219587962965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45992.219587962965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45992.219587962965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45992.219587962965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45992.219587962965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45992.219587962965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45992.219587962965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45992.219587962965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45992.219587962965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45992.219587962965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45992.219587962965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45992.219587962965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45992.219587962965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45992.219587962965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45992.219587962965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45992.219587962965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45992.219587962965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45992.219587962965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45992.219587962965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45992.219587962965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45992.219587962965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45992.219587962965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45992.219587962965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45992.219587962965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45992.219587962965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45992.219587962965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45992.219587962965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45992.219587962965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45992.219587962965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45992.219587962965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45992.219587962965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45992.219587962965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45992.219587962965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45992.219587962965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45992.219587962965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45992.219587962965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45992.219587962965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45992.219587962965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45992.219587962965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45992.219587962965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45992.219587962965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45992.219587962965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45992.219587962965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45992.219587962965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45992.219587962965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45992.219587962965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45992.219587962965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45992.219587962965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45992.219587962965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45992.219587962965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45992.219587962965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45992.219587962965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45992.219587962965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45992.219587962965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45992.219587962965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45992.219587962965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45992.219587962965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45992.219587962965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45992.219587962965</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167.21975000000384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7.8321689814838464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45992.219587962965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45992.219587962965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45992.219587962965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45992.219587962965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45992.219587962965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45992.219587962965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45992.219587962965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45992.219587962965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45992.219587962965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45992.219587962965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45992.219587962965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45992.219587962965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45992.219587962965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45992.219587962965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45992.219587962965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45992.219587962965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45992.219587962965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45992.219587962965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45992.219587962965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45992.219587962965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45992.219587962965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45992.219587962965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45992.219587962965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45992.219587962965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45992.219587962965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45992.219587962965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45992.219587962965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45992.219587962965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45992.219587962965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45992.219587962965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45992.219587962965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45992.219587962965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45992.219587962965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45992.219587962965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45992.219587962965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45992.219587962965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45992.219587962965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45992.219587962965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45992.219587962965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45992.219587962965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45992.219587962965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45992.219587962965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45992.219587962965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45992.219587962965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45992.219587962965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45992.219587962965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45992.219587962965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45992.219587962965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45992.219587962965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45992.219587962965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45992.219587962965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45992.219587962965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45992.219587962965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45992.219587962965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45992.219587962965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45992.219587962965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45992.219587962965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45992.219587962965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45992.219587962965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45992.219587962965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45992.219587962965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0"/>
  <sheetViews>
    <sheetView workbookViewId="0">
      <selection activeCell="K4" sqref="K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10780</v>
      </c>
      <c r="E2" s="18"/>
      <c r="F2" s="20"/>
      <c r="G2" s="21">
        <f t="shared" ref="G2:G29" ca="1" si="0">IFERROR(NOW()-F2,"-")</f>
        <v>45992.219587962965</v>
      </c>
      <c r="H2" s="22">
        <v>45992.200925925928</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58"/>
      <c r="E3" s="18"/>
      <c r="F3" s="20"/>
      <c r="G3" s="21">
        <f t="shared" ca="1" si="0"/>
        <v>45992.219587962965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45992.219587962965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45992.219587962965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45992.219587962965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45992.219587962965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45992.219587962965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45992.219587962965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45992.219587962965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45992.219587962965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45992.219587962965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45992.219587962965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45992.219587962965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45992.219587962965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45992.219587962965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45992.219587962965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45992.219587962965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45992.219587962965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45992.219587962965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45992.219587962965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45992.219587962965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45992.219587962965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45992.219587962965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45992.219587962965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45992.219587962965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45992.219587962965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45992.219587962965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45992.219587962965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ref="G30:G93" ca="1" si="1">IFERROR(NOW()-F30,"-")</f>
        <v>45992.219587962965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45992.219587962965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45992.219587962965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45992.219587962965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45992.219587962965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45992.219587962965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45992.219587962965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45992.219587962965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45992.219587962965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45992.219587962965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45992.219587962965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45992.219587962965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45992.219587962965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45992.219587962965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45992.219587962965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45992.219587962965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45992.219587962965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45992.219587962965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45992.219587962965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45992.219587962965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45992.219587962965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45992.219587962965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45992.219587962965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45992.219587962965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45992.219587962965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45992.219587962965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45992.219587962965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45992.219587962965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45992.219587962965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45992.219587962965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45992.219587962965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45992.219587962965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45992.219587962965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45992.219587962965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45992.219587962965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45992.219587962965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45992.219587962965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45992.219587962965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45992.219587962965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45992.219587962965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45992.219587962965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45992.219587962965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45992.219587962965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45992.219587962965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45992.219587962965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45992.219587962965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45992.219587962965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45992.219587962965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45992.219587962965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45992.219587962965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45992.219587962965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45992.219587962965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45992.219587962965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45992.219587962965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45992.219587962965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45992.219587962965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45992.219587962965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45992.219587962965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45992.219587962965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45992.219587962965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45992.219587962965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45992.219587962965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45992.219587962965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45992.219587962965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ref="G94:G157" ca="1" si="2">IFERROR(NOW()-F94,"-")</f>
        <v>45992.219587962965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45992.219587962965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45992.219587962965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45992.219587962965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45992.219587962965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45992.219587962965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45992.219587962965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45992.219587962965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45992.219587962965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45992.219587962965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45992.219587962965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45992.219587962965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45992.219587962965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45992.219587962965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45992.219587962965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45992.219587962965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45992.219587962965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45992.219587962965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45992.219587962965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45992.219587962965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45992.219587962965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45992.219587962965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45992.219587962965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45992.219587962965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45992.219587962965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45992.219587962965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45992.219587962965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45992.219587962965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45992.219587962965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45992.219587962965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45992.219587962965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45992.219587962965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45992.219587962965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45992.219587962965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45992.219587962965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45992.219587962965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45992.219587962965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45992.219587962965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45992.219587962965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45992.219587962965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45992.219587962965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45992.219587962965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45992.219587962965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45992.219587962965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45992.219587962965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45992.219587962965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45992.219587962965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45992.219587962965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45992.219587962965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45992.219587962965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45992.219587962965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45992.219587962965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45992.219587962965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45992.219587962965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45992.219587962965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45992.219587962965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45992.219587962965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45992.219587962965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45992.219587962965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45992.219587962965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45992.219587962965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45992.219587962965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45992.219587962965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45992.219587962965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ref="G158:G221" ca="1" si="3">IFERROR(NOW()-F158,"-")</f>
        <v>45992.219587962965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45992.219587962965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45992.219587962965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45992.219587962965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45992.219587962965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45992.219587962965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45992.219587962965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45992.219587962965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45992.219587962965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45992.219587962965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45992.219587962965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45992.219587962965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45992.219587962965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45992.219587962965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45992.219587962965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45992.219587962965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45992.219587962965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45992.219587962965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45992.219587962965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45992.219587962965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45992.219587962965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45992.219587962965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45992.219587962965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45992.219587962965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45992.219587962965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45992.219587962965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45992.219587962965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45992.219587962965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45992.219587962965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45992.219587962965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45992.219587962965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45992.219587962965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45992.219587962965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45992.219587962965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45992.219587962965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45992.219587962965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45992.219587962965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45992.219587962965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45992.219587962965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45992.219587962965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45992.219587962965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45992.219587962965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45992.219587962965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45992.219587962965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45992.219587962965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45992.219587962965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45992.219587962965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45992.219587962965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45992.219587962965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45992.219587962965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45992.219587962965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45992.219587962965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45992.219587962965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45992.219587962965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45992.219587962965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45992.219587962965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45992.219587962965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45992.219587962965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45992.219587962965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45992.219587962965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45992.219587962965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45992.219587962965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45992.219587962965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45992.219587962965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ref="G222:G285" ca="1" si="4">IFERROR(NOW()-F222,"-")</f>
        <v>45992.219587962965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45992.219587962965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45992.219587962965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45992.219587962965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45992.219587962965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45992.219587962965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45992.219587962965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45992.219587962965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45992.219587962965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45992.219587962965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45992.219587962965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45992.219587962965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45992.219587962965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45992.219587962965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45992.219587962965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45992.219587962965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45992.219587962965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45992.219587962965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45992.219587962965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45992.219587962965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45992.219587962965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45992.219587962965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45992.219587962965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45992.219587962965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45992.219587962965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45992.219587962965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45992.219587962965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45992.219587962965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45992.219587962965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45992.219587962965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45992.219587962965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45992.219587962965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45992.219587962965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45992.219587962965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45992.219587962965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45992.219587962965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45992.219587962965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45992.219587962965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45992.219587962965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45992.219587962965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45992.219587962965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45992.219587962965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45992.219587962965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45992.219587962965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45992.219587962965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45992.219587962965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45992.219587962965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45992.219587962965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45992.219587962965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45992.219587962965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45992.219587962965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45992.219587962965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45992.219587962965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45992.219587962965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45992.219587962965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45992.219587962965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45992.219587962965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45992.219587962965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45992.219587962965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45992.219587962965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45992.219587962965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45992.219587962965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45992.219587962965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45992.219587962965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ref="G286:G349" ca="1" si="5">IFERROR(NOW()-F286,"-")</f>
        <v>45992.219587962965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45992.219587962965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45992.219587962965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45992.219587962965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45992.219587962965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45992.219587962965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45992.219587962965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45992.219587962965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45992.219587962965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45992.219587962965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45992.219587962965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45992.219587962965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45992.219587962965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45992.219587962965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45992.219587962965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45992.219587962965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45992.219587962965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45992.219587962965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45992.219587962965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45992.219587962965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45992.219587962965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45992.219587962965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45992.219587962965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45992.219587962965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45992.219587962965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45992.219587962965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45992.219587962965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45992.219587962965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45992.219587962965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45992.219587962965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45992.219587962965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45992.219587962965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45992.219587962965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45992.219587962965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45992.219587962965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45992.219587962965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45992.219587962965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45992.219587962965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45992.219587962965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45992.219587962965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45992.219587962965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45992.219587962965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45992.219587962965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45992.219587962965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45992.219587962965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45992.219587962965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45992.219587962965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45992.219587962965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45992.219587962965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45992.219587962965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45992.219587962965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45992.219587962965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45992.219587962965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45992.219587962965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45992.219587962965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45992.219587962965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45992.219587962965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45992.219587962965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45992.219587962965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45992.219587962965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45992.219587962965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45992.219587962965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45992.219587962965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45992.219587962965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ref="G350:G413" ca="1" si="6">IFERROR(NOW()-F350,"-")</f>
        <v>45992.219587962965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45992.219587962965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45992.219587962965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45992.219587962965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45992.219587962965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45992.219587962965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45992.219587962965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45992.219587962965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45992.219587962965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45992.219587962965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45992.219587962965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45992.219587962965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45992.219587962965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45992.219587962965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45992.219587962965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45992.219587962965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45992.219587962965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45992.219587962965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45992.219587962965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45992.219587962965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45992.219587962965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45992.219587962965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45992.219587962965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45992.219587962965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45992.219587962965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45992.219587962965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45992.219587962965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45992.219587962965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45992.219587962965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45992.219587962965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45992.219587962965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45992.219587962965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45992.219587962965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45992.219587962965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45992.219587962965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45992.219587962965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45992.219587962965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45992.219587962965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45992.219587962965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45992.219587962965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45992.219587962965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45992.219587962965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45992.219587962965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45992.219587962965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45992.219587962965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45992.219587962965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45992.219587962965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45992.219587962965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45992.219587962965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45992.219587962965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45992.219587962965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45992.219587962965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45992.219587962965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45992.219587962965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45992.219587962965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45992.219587962965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45992.219587962965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45992.219587962965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45992.219587962965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45992.219587962965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45992.219587962965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45992.219587962965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45992.219587962965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45992.219587962965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ref="G414:G477" ca="1" si="7">IFERROR(NOW()-F414,"-")</f>
        <v>45992.219587962965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45992.219587962965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45992.219587962965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45992.219587962965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45992.219587962965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45992.219587962965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45992.219587962965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45992.219587962965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45992.219587962965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45992.219587962965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45992.219587962965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45992.219587962965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45992.219587962965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45992.219587962965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45992.219587962965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45992.219587962965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45992.219587962965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45992.219587962965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45992.219587962965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45992.219587962965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45992.219587962965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45992.219587962965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45992.219587962965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45992.219587962965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45992.219587962965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45992.219587962965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45992.219587962965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45992.219587962965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45992.219587962965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45992.219587962965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45992.219587962965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45992.219587962965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45992.219587962965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45992.219587962965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45992.219587962965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45992.219587962965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45992.219587962965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45992.219587962965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45992.219587962965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45992.219587962965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45992.219587962965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45992.219587962965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45992.219587962965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45992.219587962965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45992.219587962965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45992.219587962965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45992.219587962965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45992.219587962965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45992.219587962965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45992.219587962965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45992.219587962965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45992.219587962965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45992.219587962965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45992.219587962965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45992.219587962965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45992.219587962965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45992.219587962965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45992.219587962965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45992.219587962965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45992.219587962965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45992.219587962965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45992.219587962965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45992.219587962965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45992.219587962965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ref="G478:G541" ca="1" si="8">IFERROR(NOW()-F478,"-")</f>
        <v>45992.219587962965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45992.219587962965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45992.219587962965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45992.219587962965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45992.219587962965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45992.219587962965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45992.219587962965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45992.219587962965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45992.219587962965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45992.219587962965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45992.219587962965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45992.219587962965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45992.219587962965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45992.219587962965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45992.219587962965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45992.219587962965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45992.219587962965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45992.219587962965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45992.219587962965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45992.219587962965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45992.219587962965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45992.219587962965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45992.219587962965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45992.219587962965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45992.219587962965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45992.219587962965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45992.219587962965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45992.219587962965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45992.219587962965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45992.219587962965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45992.219587962965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45992.219587962965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45992.219587962965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45992.219587962965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45992.219587962965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45992.219587962965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45992.219587962965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45992.219587962965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45992.219587962965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45992.219587962965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45992.219587962965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45992.219587962965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45992.219587962965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45992.219587962965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45992.219587962965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45992.219587962965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45992.219587962965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45992.219587962965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45992.219587962965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45992.219587962965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45992.219587962965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45992.219587962965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45992.219587962965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45992.219587962965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45992.219587962965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45992.219587962965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45992.219587962965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45992.219587962965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45992.219587962965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45992.219587962965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45992.219587962965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45992.219587962965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45992.219587962965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45992.219587962965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ref="G542:G605" ca="1" si="9">IFERROR(NOW()-F542,"-")</f>
        <v>45992.219587962965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45992.219587962965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45992.219587962965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45992.219587962965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45992.219587962965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45992.219587962965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45992.219587962965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45992.219587962965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45992.219587962965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45992.219587962965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45992.219587962965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45992.219587962965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45992.219587962965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45992.219587962965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45992.219587962965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45992.219587962965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45992.219587962965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45992.219587962965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45992.219587962965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45992.219587962965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45992.219587962965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45992.219587962965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45992.219587962965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45992.219587962965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45992.219587962965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45992.219587962965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45992.219587962965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45992.219587962965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45992.219587962965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45992.219587962965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45992.219587962965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45992.219587962965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45992.219587962965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45992.219587962965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45992.219587962965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45992.219587962965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45992.219587962965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45992.219587962965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45992.219587962965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45992.219587962965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45992.219587962965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45992.219587962965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45992.219587962965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45992.219587962965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45992.219587962965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45992.219587962965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45992.219587962965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45992.219587962965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45992.219587962965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45992.219587962965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45992.219587962965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45992.219587962965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45992.219587962965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45992.219587962965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45992.219587962965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45992.219587962965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45992.219587962965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45992.219587962965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45992.219587962965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45992.219587962965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45992.219587962965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45992.219587962965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45992.219587962965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45992.219587962965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ref="G606:G669" ca="1" si="10">IFERROR(NOW()-F606,"-")</f>
        <v>45992.219587962965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45992.219587962965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45992.219587962965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45992.219587962965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45992.219587962965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45992.219587962965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45992.219587962965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45992.219587962965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45992.219587962965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45992.219587962965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45992.219587962965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45992.219587962965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45992.219587962965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45992.219587962965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45992.219587962965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45992.219587962965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45992.219587962965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45992.219587962965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45992.219587962965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45992.219587962965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45992.219587962965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45992.219587962965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45992.219587962965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45992.219587962965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45992.219587962965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45992.219587962965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45992.219587962965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45992.219587962965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45992.219587962965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45992.219587962965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45992.219587962965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45992.219587962965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45992.219587962965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45992.219587962965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45992.219587962965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45992.219587962965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45992.219587962965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45992.219587962965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45992.219587962965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45992.219587962965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45992.219587962965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45992.219587962965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45992.219587962965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45992.219587962965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45992.219587962965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45992.219587962965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45992.219587962965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45992.219587962965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45992.219587962965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45992.219587962965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45992.219587962965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45992.219587962965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45992.219587962965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45992.219587962965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45992.219587962965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45992.219587962965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45992.219587962965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45992.219587962965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45992.219587962965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45992.219587962965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45992.219587962965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45992.219587962965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45992.219587962965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45992.219587962965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ref="G670:G733" ca="1" si="11">IFERROR(NOW()-F670,"-")</f>
        <v>45992.219587962965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45992.219587962965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45992.219587962965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45992.219587962965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45992.219587962965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45992.219587962965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45992.219587962965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45992.219587962965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45992.219587962965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45992.219587962965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45992.219587962965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45992.219587962965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45992.219587962965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45992.219587962965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45992.219587962965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45992.219587962965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45992.219587962965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45992.219587962965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45992.219587962965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45992.219587962965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45992.219587962965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45992.219587962965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45992.219587962965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45992.219587962965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45992.219587962965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45992.219587962965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45992.219587962965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45992.219587962965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45992.219587962965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45992.219587962965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45992.219587962965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45992.219587962965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45992.219587962965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45992.219587962965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45992.219587962965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45992.219587962965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45992.219587962965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45992.219587962965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45992.219587962965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45992.219587962965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45992.219587962965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45992.219587962965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45992.219587962965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45992.219587962965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45992.219587962965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45992.219587962965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45992.219587962965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45992.219587962965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45992.219587962965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45992.219587962965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45992.219587962965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45992.219587962965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45992.219587962965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45992.219587962965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45992.219587962965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45992.219587962965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45992.219587962965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45992.219587962965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45992.219587962965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45992.219587962965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45992.219587962965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45992.219587962965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45992.219587962965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45992.219587962965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ref="G734:G797" ca="1" si="12">IFERROR(NOW()-F734,"-")</f>
        <v>45992.219587962965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45992.219587962965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45992.219587962965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45992.219587962965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45992.219587962965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45992.219587962965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45992.219587962965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45992.219587962965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45992.219587962965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45992.219587962965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45992.219587962965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45992.219587962965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45992.219587962965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45992.219587962965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45992.219587962965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45992.219587962965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45992.219587962965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45992.219587962965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45992.219587962965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45992.219587962965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45992.219587962965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45992.219587962965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45992.219587962965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45992.219587962965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45992.219587962965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45992.219587962965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45992.219587962965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45992.219587962965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45992.219587962965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45992.219587962965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45992.219587962965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45992.219587962965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45992.219587962965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45992.219587962965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45992.219587962965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45992.219587962965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45992.219587962965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45992.219587962965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45992.219587962965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45992.219587962965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45992.219587962965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45992.219587962965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45992.219587962965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45992.219587962965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45992.219587962965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45992.219587962965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45992.219587962965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45992.219587962965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45992.219587962965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45992.219587962965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45992.219587962965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45992.219587962965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45992.219587962965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45992.219587962965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45992.219587962965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45992.219587962965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45992.219587962965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45992.219587962965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45992.219587962965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45992.219587962965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45992.219587962965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45992.219587962965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45992.219587962965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45992.219587962965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ref="G798:G861" ca="1" si="13">IFERROR(NOW()-F798,"-")</f>
        <v>45992.219587962965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45992.219587962965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45992.219587962965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45992.219587962965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45992.219587962965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45992.219587962965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45992.219587962965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45992.219587962965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45992.219587962965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45992.219587962965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45992.219587962965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45992.219587962965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45992.219587962965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45992.219587962965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45992.219587962965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45992.219587962965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45992.219587962965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45992.219587962965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45992.219587962965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45992.219587962965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45992.219587962965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45992.219587962965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45992.219587962965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45992.219587962965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45992.219587962965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45992.219587962965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45992.219587962965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45992.219587962965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45992.219587962965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45992.219587962965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45992.219587962965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45992.219587962965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45992.219587962965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45992.219587962965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45992.219587962965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45992.219587962965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45992.219587962965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45992.219587962965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45992.219587962965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45992.219587962965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45992.219587962965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45992.219587962965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45992.219587962965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45992.219587962965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45992.219587962965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45992.219587962965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45992.219587962965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45992.219587962965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45992.219587962965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45992.219587962965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45992.219587962965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45992.219587962965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45992.219587962965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45992.219587962965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45992.219587962965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45992.219587962965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45992.219587962965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45992.219587962965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45992.219587962965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45992.219587962965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45992.219587962965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45992.219587962965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45992.219587962965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45992.219587962965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ref="G862:G925" ca="1" si="14">IFERROR(NOW()-F862,"-")</f>
        <v>45992.219587962965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45992.219587962965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45992.219587962965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45992.219587962965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45992.219587962965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45992.219587962965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45992.219587962965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45992.219587962965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45992.219587962965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45992.219587962965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45992.219587962965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45992.219587962965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45992.219587962965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45992.219587962965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45992.219587962965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45992.219587962965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45992.219587962965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45992.219587962965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45992.219587962965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45992.219587962965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45992.219587962965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45992.219587962965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45992.219587962965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45992.219587962965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45992.219587962965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45992.219587962965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45992.219587962965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45992.219587962965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45992.219587962965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45992.219587962965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45992.219587962965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45992.219587962965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45992.219587962965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45992.219587962965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45992.219587962965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45992.219587962965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45992.219587962965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45992.219587962965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45992.219587962965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45992.219587962965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45992.219587962965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45992.219587962965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45992.219587962965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45992.219587962965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45992.219587962965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45992.219587962965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45992.219587962965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45992.219587962965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45992.219587962965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45992.219587962965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45992.219587962965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45992.219587962965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45992.219587962965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45992.219587962965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45992.219587962965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45992.219587962965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45992.219587962965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45992.219587962965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45992.219587962965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45992.219587962965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45992.219587962965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45992.219587962965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45992.219587962965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45992.219587962965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ref="G926:G940" ca="1" si="15">IFERROR(NOW()-F926,"-")</f>
        <v>45992.219587962965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45992.219587962965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45992.219587962965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45992.219587962965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45992.219587962965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45992.219587962965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45992.219587962965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45992.219587962965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45992.219587962965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45992.219587962965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45992.219587962965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45992.219587962965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45992.219587962965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45992.219587962965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45992.219587962965</v>
      </c>
      <c r="H940" s="22"/>
      <c r="I940" s="19" t="str">
        <f>IFERROR(VLOOKUP(D940,DB!A:F,6,0),"")</f>
        <v/>
      </c>
      <c r="J940" s="18" t="str">
        <f>IFERROR(VLOOKUP(D940,DB!A:G,7,0),"")</f>
        <v/>
      </c>
      <c r="K940" s="42"/>
      <c r="L940" s="23" t="str">
        <f>IFERROR(VLOOKUP(D940,DB!A:I,9,0),"")</f>
        <v/>
      </c>
    </row>
  </sheetData>
  <dataValidations count="2">
    <dataValidation allowBlank="1" showInputMessage="1" showErrorMessage="1" sqref="E1" xr:uid="{5914219A-CB83-432D-936A-CC0CB6F3982A}"/>
    <dataValidation type="list" allowBlank="1" showInputMessage="1" showErrorMessage="1" sqref="E2:E9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288.73887037036911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36438</v>
      </c>
      <c r="E3" s="91" t="s">
        <v>39106</v>
      </c>
      <c r="F3" s="92">
        <v>45992.156944444447</v>
      </c>
      <c r="G3" s="93">
        <f t="shared" ref="G3:G27" ca="1" si="0">IFERROR(NOW()-F3,"")</f>
        <v>6.2643518518598285E-2</v>
      </c>
      <c r="H3" s="92">
        <v>45992.15179398148</v>
      </c>
      <c r="I3" s="110" t="str">
        <f>IFERROR(VLOOKUP(D3,DB!A:F,6,0),"")</f>
        <v>Generator-SG</v>
      </c>
      <c r="J3" s="110" t="str">
        <f>IFERROR(VLOOKUP(D3,DB!A:G,7,0),"")</f>
        <v>No BB Shifted</v>
      </c>
      <c r="K3" s="94" t="s">
        <v>39197</v>
      </c>
      <c r="L3" s="88" t="str">
        <f>IFERROR(VLOOKUP(D3,DB!A:I,9,0),"")</f>
        <v>Latis</v>
      </c>
    </row>
    <row r="4" spans="1:16" ht="15" customHeight="1">
      <c r="A4" s="110"/>
      <c r="B4" s="110" t="str">
        <f>IFERROR(VLOOKUP(D4,DB!A:K,11,0),"")</f>
        <v/>
      </c>
      <c r="C4" s="90"/>
      <c r="D4" s="88"/>
      <c r="E4" s="91"/>
      <c r="F4" s="92"/>
      <c r="G4" s="93">
        <f t="shared" ca="1" si="0"/>
        <v>45992.219587962965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45992.219587962965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45992.219587962965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45992.219587962965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45992.219587962965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45992.219587962965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45992.219587962965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45992.219587962965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45992.219587962965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45992.219587962965</v>
      </c>
      <c r="H13" s="92"/>
      <c r="I13" s="110" t="str">
        <f>IFERROR(VLOOKUP(D13,DB!A:F,6,0),"")</f>
        <v/>
      </c>
      <c r="J13" s="110" t="str">
        <f>IFERROR(VLOOKUP(D13,DB!A:G,7,0),"")</f>
        <v/>
      </c>
      <c r="K13" s="94"/>
      <c r="L13" s="88" t="str">
        <f>IFERROR(VLOOKUP(D13,DB!A:I,9,0),"")</f>
        <v/>
      </c>
    </row>
    <row r="14" spans="1:16" ht="15" customHeight="1">
      <c r="A14" s="110"/>
      <c r="B14" s="110" t="str">
        <f>IFERROR(VLOOKUP(D15,DB!A:K,11,0),"")</f>
        <v/>
      </c>
      <c r="C14" s="90"/>
      <c r="D14" s="88"/>
      <c r="E14" s="91"/>
      <c r="F14" s="92"/>
      <c r="G14" s="93">
        <f t="shared" ca="1" si="0"/>
        <v>45992.219587962965</v>
      </c>
      <c r="H14" s="92"/>
      <c r="I14" s="110" t="str">
        <f>IFERROR(VLOOKUP(D15,DB!A:F,6,0),"")</f>
        <v/>
      </c>
      <c r="J14" s="110" t="str">
        <f>IFERROR(VLOOKUP(D15,DB!A:G,7,0),"")</f>
        <v/>
      </c>
      <c r="K14" s="94"/>
      <c r="L14" s="88" t="str">
        <f>IFERROR(VLOOKUP(D15,DB!A:I,9,0),"")</f>
        <v/>
      </c>
    </row>
    <row r="15" spans="1:16" ht="15" customHeight="1">
      <c r="A15" s="110"/>
      <c r="B15" s="110" t="str">
        <f>IFERROR(VLOOKUP(#REF!,DB!A:K,11,0),"")</f>
        <v/>
      </c>
      <c r="C15" s="90"/>
      <c r="D15" s="88"/>
      <c r="E15" s="91"/>
      <c r="F15" s="92"/>
      <c r="G15" s="93">
        <f t="shared" ca="1" si="0"/>
        <v>45992.219587962965</v>
      </c>
      <c r="H15" s="92"/>
      <c r="I15" s="110" t="str">
        <f>IFERROR(VLOOKUP(#REF!,DB!A:F,6,0),"")</f>
        <v/>
      </c>
      <c r="J15" s="110" t="str">
        <f>IFERROR(VLOOKUP(#REF!,DB!A:G,7,0),"")</f>
        <v/>
      </c>
      <c r="K15" s="94"/>
      <c r="L15" s="88" t="str">
        <f>IFERROR(VLOOKUP(#REF!,DB!A:I,9,0),"")</f>
        <v/>
      </c>
    </row>
    <row r="16" spans="1:16" ht="15" customHeight="1">
      <c r="A16" s="110"/>
      <c r="B16" s="110" t="str">
        <f>IFERROR(VLOOKUP(D16,DB!A:K,11,0),"")</f>
        <v/>
      </c>
      <c r="C16" s="90"/>
      <c r="D16" s="88"/>
      <c r="E16" s="91"/>
      <c r="F16" s="92"/>
      <c r="G16" s="93">
        <f t="shared" ca="1" si="0"/>
        <v>45992.219587962965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45992.219587962965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45992.219587962965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45992.219587962965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45992.219587962965</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150"/>
      <c r="E21" s="91"/>
      <c r="F21" s="92"/>
      <c r="G21" s="93">
        <f t="shared" ca="1" si="0"/>
        <v>45992.219587962965</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45992.219587962965</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45992.219587962965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45992.219587962965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45992.219587962965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45992.219587962965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45992.219587962965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45992.219587962965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45992.219587962965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45992.219587962965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45992.219587962965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45992.219587962965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45992.219587962965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45992.219587962965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45992.219587962965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45992.219587962965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45992.219587962965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45992.219587962965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45992.219587962965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45992.219587962965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45992.219587962965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45992.219587962965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45992.219587962965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45992.219587962965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45992.219587962965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45992.219587962965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45992.219587962965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45992.219587962965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45992.219587962965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45992.219587962965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45992.219587962965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45992.219587962965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45992.219587962965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45992.219587962965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45992.219587962965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45992.219587962965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45992.219587962965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45992.219587962965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45992.219587962965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45992.219587962965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45992.219587962965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45992.219587962965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45992.219587962965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45992.219587962965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45992.219587962965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45992.219587962965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45992.219587962965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45992.219587962965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45992.219587962965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45992.219587962965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45992.219587962965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45992.219587962965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45992.219587962965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45992.219587962965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45992.219587962965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45992.219587962965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45992.219587962965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45992.219587962965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45992.219587962965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45992.219587962965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45992.219587962965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45992.219587962965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45992.219587962965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45992.219587962965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45992.219587962965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45992.219587962965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45992.219587962965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45992.219587962965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45992.219587962965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45992.219587962965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45992.219587962965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45992.219587962965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45992.219587962965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45992.219587962965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45992.219587962965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45992.219587962965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45992.219587962965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45992.219587962965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45992.219587962965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45992.219587962965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45992.219587962965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45992.219587962965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45992.219587962965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45992.219587962965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45992.219587962965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45992.219587962965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45992.219587962965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45992.219587962965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45992.219587962965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45992.219587962965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45992.219587962965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45992.219587962965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45992.219587962965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45992.219587962965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45992.219587962965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45992.219587962965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45992.219587962965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45992.219587962965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45992.219587962965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45992.219587962965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45992.219587962965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45992.219587962965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45992.219587962965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45992.219587962965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45992.219587962965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45992.219587962965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45992.219587962965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45992.219587962965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45992.219587962965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45992.219587962965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45992.219587962965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45992.219587962965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45992.219587962965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45992.219587962965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45992.219587962965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45992.219587962965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45992.219587962965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45992.219587962965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45992.219587962965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45992.219587962965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45992.219587962965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45992.219587962965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45992.219587962965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45992.219587962965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45992.219587962965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45992.219587962965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45992.219587962965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45992.219587962965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45992.219587962965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45992.219587962965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45992.219587962965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45992.219587962965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45992.219587962965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45992.219587962965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45992.219587962965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45992.219587962965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45992.219587962965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45992.219587962965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45992.219587962965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45992.219587962965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45992.219587962965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45992.219587962965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45992.219587962965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45992.219587962965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45992.219587962965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45992.219587962965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45992.219587962965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45992.219587962965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45992.219587962965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45992.219587962965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45992.219587962965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45992.219587962965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45992.219587962965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45992.219587962965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45992.219587962965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45992.219587962965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45992.219587962965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45992.219587962965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45992.219587962965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45992.219587962965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45992.219587962965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45992.219587962965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45992.219587962965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45992.219587962965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45992.219587962965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45992.219587962965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45992.219587962965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45992.219587962965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45992.219587962965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45992.219587962965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45992.219587962965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45992.219587962965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45992.219587962965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45992.219587962965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45992.219587962965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45992.219587962965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45992.219587962965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45992.219587962965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45992.219587962965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45992.219587962965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45992.219587962965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45992.219587962965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45992.219587962965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45992.219587962965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45992.219587962965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45992.219587962965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45992.219587962965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45992.219587962965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45992.219587962965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45992.219587962965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45992.219587962965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45992.219587962965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45992.219587962965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45992.219587962965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45992.219587962965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45992.219587962965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45992.219587962965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45992.219587962965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45992.219587962965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65" ca="1" si="4">IFERROR(NOW()-F220,"")</f>
        <v>45992.219587962965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45992.219587962965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45992.219587962965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45992.219587962965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45992.219587962965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45992.219587962965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45992.219587962965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45992.219587962965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45992.219587962965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45992.219587962965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45992.219587962965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45992.219587962965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45992.219587962965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45992.219587962965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45992.219587962965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45992.219587962965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45992.219587962965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45992.219587962965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45992.219587962965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45992.219587962965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45992.219587962965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45992.219587962965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45992.219587962965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45992.219587962965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45992.219587962965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45992.219587962965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45992.219587962965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45992.219587962965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45992.219587962965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45992.219587962965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45992.219587962965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45992.219587962965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45992.219587962965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45992.219587962965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45992.219587962965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45992.219587962965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45992.219587962965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45992.219587962965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45992.219587962965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45992.219587962965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45992.219587962965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45992.219587962965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45992.219587962965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45992.219587962965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45992.219587962965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45992.219587962965</v>
      </c>
      <c r="H265" s="92"/>
      <c r="I265" s="110" t="str">
        <f>IFERROR(VLOOKUP(D265,DB!A:F,6,0),"")</f>
        <v/>
      </c>
      <c r="J265" s="110" t="str">
        <f>IFERROR(VLOOKUP(D265,DB!A:G,7,0),"")</f>
        <v/>
      </c>
      <c r="K265" s="94"/>
      <c r="L265" s="88" t="str">
        <f>IFERROR(VLOOKUP(D265,DB!A:I,9,0),"")</f>
        <v/>
      </c>
    </row>
  </sheetData>
  <dataValidations count="2">
    <dataValidation allowBlank="1" showInputMessage="1" showErrorMessage="1" sqref="E1" xr:uid="{A4F81451-56CC-4543-9497-104C4E44EE4B}"/>
    <dataValidation type="list" allowBlank="1" showInputMessage="1" showErrorMessage="1" sqref="E2:E2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100.387527777777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66.03071064814867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43.558476851852902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10.846289351851738</v>
      </c>
      <c r="H5" s="136">
        <v>45981.360798611109</v>
      </c>
      <c r="I5" s="106" t="str">
        <f>IFERROR(VLOOKUP(D5,DB!A:F,6,0),"")</f>
        <v>SCECO</v>
      </c>
      <c r="J5" s="106" t="str">
        <f>IFERROR(VLOOKUP(D5,DB!A:G,7,0),"")</f>
        <v>Dead</v>
      </c>
      <c r="K5" s="106" t="s">
        <v>39205</v>
      </c>
      <c r="L5" s="106" t="str">
        <f>IFERROR(VLOOKUP(D5,DB!A:I,9,0),"")</f>
        <v>Latis</v>
      </c>
    </row>
    <row r="6" spans="1:13">
      <c r="A6" s="37" t="s">
        <v>39206</v>
      </c>
      <c r="B6" s="37" t="s">
        <v>5445</v>
      </c>
      <c r="C6" s="37">
        <v>1</v>
      </c>
      <c r="D6" s="37" t="s">
        <v>36123</v>
      </c>
      <c r="E6" s="37" t="s">
        <v>39106</v>
      </c>
      <c r="F6" s="38">
        <v>45992.123136574075</v>
      </c>
      <c r="G6" s="135">
        <f ca="1">IFERROR(NOW()-F6,"")</f>
        <v>9.6451388890272938E-2</v>
      </c>
      <c r="H6" s="38">
        <v>45992.1175</v>
      </c>
      <c r="I6" s="37" t="str">
        <f>IFERROR(VLOOKUP(D6,DB!A:F,6,0),"")</f>
        <v>Generator-SG</v>
      </c>
      <c r="J6" s="37" t="str">
        <f>IFERROR(VLOOKUP(D6,DB!A:G,7,0),"")</f>
        <v>Vandalized</v>
      </c>
      <c r="K6" s="103" t="s">
        <v>39207</v>
      </c>
      <c r="L6" s="37" t="str">
        <f>IFERROR(VLOOKUP(D6,DB!A:I,9,0),"")</f>
        <v>Latis</v>
      </c>
    </row>
    <row r="7" spans="1:13">
      <c r="A7" s="37"/>
      <c r="B7" s="37" t="str">
        <f>IFERROR(VLOOKUP(D7,DB!A:K,11,0),"")</f>
        <v/>
      </c>
      <c r="C7" s="37"/>
      <c r="D7" s="37"/>
      <c r="E7" s="37"/>
      <c r="F7" s="38"/>
      <c r="G7" s="135">
        <f ca="1">IFERROR(NOW()-F7,"")</f>
        <v>45992.219587962965</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45992.219587962965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45992.219587962965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45992.219587962965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45992.219587962965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45992.219587962965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45992.219587962965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45992.219587962965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45992.219587962965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45992.219587962965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45992.219587962965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45992.219587962965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45992.219587962965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45992.219587962965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45992.219587962965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45992.219587962965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45992.219587962965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45992.219587962965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45992.219587962965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45992.219587962965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45992.219587962965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45992.219587962965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45992.219587962965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45992.219587962965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45992.219587962965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45992.219587962965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45992.219587962965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45992.219587962965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45992.219587962965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45992.219587962965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45992.219587962965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45992.219587962965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45992.219587962965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45992.219587962965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45992.219587962965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45992.219587962965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45992.219587962965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45992.219587962965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45992.219587962965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45992.219587962965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45992.219587962965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45992.219587962965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45992.219587962965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45992.219587962965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45992.219587962965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45992.219587962965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45992.219587962965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45992.219587962965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45992.219587962965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45992.219587962965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45992.219587962965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45992.219587962965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45992.219587962965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45992.219587962965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45992.219587962965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45992.219587962965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45992.219587962965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45992.219587962965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45992.219587962965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45992.219587962965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45992.219587962965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45992.219587962965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45992.219587962965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45992.219587962965</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45992.219587962965</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45992.219587962965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45992.219587962965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45992.219587962965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45992.219587962965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45992.219587962965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45992.219587962965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45992.219587962965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45992.219587962965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45992.219587962965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45992.219587962965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45992.219587962965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45992.219587962965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45992.219587962965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45992.219587962965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45992.219587962965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45992.219587962965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45992.219587962965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45992.219587962965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45992.219587962965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45992.219587962965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45992.219587962965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45992.219587962965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45992.219587962965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45992.219587962965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45992.219587962965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45992.219587962965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45992.219587962965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45992.219587962965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45992.219587962965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45992.219587962965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45992.219587962965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45992.219587962965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45992.219587962965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45992.219587962965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45992.219587962965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45992.219587962965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45992.219587962965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45992.219587962965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45992.219587962965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45992.219587962965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45992.219587962965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45992.219587962965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45992.219587962965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45992.219587962965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45992.219587962965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45992.219587962965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45992.219587962965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45992.219587962965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45992.219587962965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45992.219587962965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45992.219587962965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45992.219587962965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45992.219587962965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45992.219587962965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45992.219587962965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45992.219587962965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45992.219587962965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45992.219587962965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45992.219587962965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45992.219587962965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45992.219587962965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45992.219587962965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45992.219587962965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45992.219587962965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45992.219587962965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45992.219587962965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45992.219587962965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45992.219587962965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45992.219587962965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45992.219587962965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45992.219587962965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45992.219587962965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45992.219587962965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45992.219587962965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45992.219587962965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45992.219587962965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45992.219587962965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45992.219587962965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45992.219587962965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45992.219587962965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45992.219587962965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45992.219587962965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45992.219587962965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45992.219587962965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45992.219587962965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45992.219587962965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45992.219587962965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45992.219587962965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45992.219587962965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45992.219587962965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45992.219587962965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45992.219587962965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45992.219587962965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45992.219587962965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45992.219587962965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45992.219587962965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45992.219587962965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45992.219587962965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45992.219587962965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45992.219587962965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45992.219587962965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45992.219587962965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45992.219587962965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45992.219587962965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45992.219587962965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45992.219587962965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45992.219587962965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45992.219587962965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45992.219587962965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45992.219587962965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45992.219587962965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45992.219587962965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45992.219587962965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45992.219587962965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45992.219587962965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45992.219587962965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45992.219587962965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45992.219587962965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45992.219587962965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45992.219587962965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45992.219587962965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45992.219587962965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45992.219587962965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45992.219587962965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45992.219587962965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45992.219587962965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45992.219587962965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45992.219587962965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45992.219587962965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45992.219587962965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45992.219587962965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45992.219587962965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45992.219587962965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45992.219587962965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45992.219587962965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45992.219587962965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45992.219587962965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45992.219587962965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45992.219587962965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45992.219587962965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45992.219587962965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45992.219587962965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45992.219587962965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45992.219587962965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45992.219587962965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45992.219587962965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45992.219587962965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45992.219587962965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45992.219587962965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45992.219587962965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45992.219587962965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45992.219587962965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45992.219587962965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45992.219587962965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45992.219587962965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45992.219587962965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45992.219587962965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45992.219587962965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45992.219587962965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45992.219587962965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45992.219587962965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45992.219587962965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45992.219587962965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45992.219587962965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45992.219587962965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45992.219587962965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45992.219587962965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45992.219587962965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45992.219587962965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45992.219587962965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45992.219587962965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45992.219587962965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45992.219587962965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45992.219587962965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45992.219587962965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45992.219587962965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45992.219587962965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45992.219587962965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45992.219587962965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45992.219587962965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45992.219587962965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45992.219587962965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45992.219587962965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45992.219587962965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45992.219587962965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45992.219587962965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45992.219587962965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45992.219587962965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45992.219587962965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45992.219587962965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45992.219587962965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45992.219587962965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45992.219587962965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45992.219587962965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45992.219587962965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45992.219587962965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45992.219587962965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45992.219587962965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45992.219587962965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45992.219587962965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45992.219587962965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45992.219587962965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45992.219587962965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45992.219587962965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45992.219587962965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45992.219587962965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45992.219587962965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45992.219587962965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45992.219587962965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45992.219587962965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45992.219587962965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45992.219587962965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45992.219587962965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45992.219587962965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45992.219587962965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45992.219587962965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45992.219587962965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45992.219587962965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45992.219587962965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45992.219587962965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45992.219587962965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45992.219587962965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45992.219587962965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45992.219587962965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45992.219587962965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45992.219587962965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45992.219587962965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45992.219587962965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45992.219587962965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45992.219587962965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45992.219587962965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45992.219587962965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45992.219587962965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45992.219587962965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45992.219587962965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45992.219587962965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45992.219587962965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45992.219587962965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45992.219587962965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45992.219587962965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45992.219587962965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45992.219587962965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45992.219587962965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45992.219587962965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45992.219587962965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45992.219587962965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45992.219587962965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45992.219587962965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45992.219587962965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45992.219587962965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45992.219587962965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45992.219587962965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45992.219587962965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45992.219587962965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45992.219587962965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45992.219587962965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45992.219587962965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45992.219587962965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45992.219587962965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45992.219587962965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45992.219587962965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45992.219587962965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45992.219587962965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45992.219587962965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45992.219587962965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45992.219587962965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45992.219587962965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45992.219587962965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45992.219587962965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45992.219587962965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45992.219587962965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45992.219587962965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45992.219587962965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45992.219587962965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45992.219587962965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45992.219587962965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45992.219587962965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45992.219587962965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45992.219587962965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45992.219587962965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45992.219587962965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45992.219587962965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45992.219587962965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45992.219587962965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45992.219587962965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45992.219587962965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45992.219587962965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45992.219587962965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45992.219587962965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45992.219587962965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45992.219587962965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45992.219587962965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45992.219587962965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45992.219587962965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45992.219587962965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45992.219587962965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45992.219587962965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45992.219587962965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45992.219587962965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45992.219587962965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45992.219587962965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45992.219587962965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45992.219587962965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45992.219587962965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45992.219587962965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45992.219587962965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45992.219587962965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45992.219587962965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45992.219587962965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45992.219587962965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45992.219587962965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45992.219587962965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45992.219587962965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45992.219587962965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45992.219587962965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45992.219587962965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45992.219587962965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45992.219587962965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45992.219587962965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45992.219587962965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45992.219587962965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45992.219587962965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45992.219587962965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45992.219587962965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45992.219587962965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45992.219587962965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45992.219587962965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45992.219587962965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45992.219587962965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45992.219587962965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45992.219587962965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45992.219587962965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45992.219587962965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45992.219587962965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45992.219587962965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45992.219587962965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45992.219587962965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45992.219587962965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45992.219587962965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45992.219587962965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45992.219587962965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45992.219587962965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45992.219587962965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45992.219587962965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45992.219587962965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45992.219587962965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45992.219587962965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45992.219587962965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45992.219587962965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45992.219587962965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45992.219587962965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45992.219587962965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45992.219587962965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45992.219587962965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45992.219587962965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45992.219587962965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45992.219587962965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45992.219587962965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45992.219587962965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45992.219587962965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45992.219587962965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45992.219587962965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45992.219587962965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45992.219587962965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45992.219587962965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45992.219587962965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45992.219587962965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45992.219587962965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45992.219587962965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45992.219587962965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45992.219587962965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45992.219587962965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45992.219587962965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45992.219587962965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45992.219587962965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45992.219587962965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45992.219587962965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45992.219587962965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45992.219587962965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45992.219587962965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45992.219587962965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45992.219587962965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45992.219587962965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45992.219587962965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45992.219587962965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45992.219587962965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45992.219587962965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45992.219587962965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45992.219587962965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45992.219587962965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45992.219587962965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45992.219587962965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45992.219587962965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45992.219587962965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45992.219587962965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45992.219587962965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45992.219587962965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45992.219587962965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45992.219587962965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45992.219587962965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45992.219587962965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45992.219587962965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45992.219587962965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45992.219587962965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45992.219587962965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45992.219587962965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45992.219587962965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45992.219587962965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45992.219587962965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45992.219587962965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45992.219587962965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45992.219587962965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45992.219587962965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45992.219587962965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45992.219587962965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45992.219587962965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45992.219587962965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45992.219587962965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45992.219587962965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45992.219587962965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45992.219587962965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45992.219587962965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45992.219587962965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45992.219587962965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45992.219587962965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45992.219587962965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45992.219587962965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45992.219587962965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45992.219587962965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45992.219587962965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45992.219587962965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45992.219587962965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45992.219587962965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45992.219587962965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45992.219587962965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45992.219587962965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45992.219587962965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45992.219587962965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45992.219587962965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45992.219587962965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45992.219587962965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45992.219587962965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45992.219587962965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45992.219587962965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45992.219587962965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45992.219587962965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45992.219587962965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45992.219587962965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45992.219587962965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45992.219587962965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45992.219587962965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45992.219587962965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45992.219587962965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45992.219587962965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45992.219587962965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45992.219587962965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45992.219587962965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45992.219587962965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45992.219587962965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45992.219587962965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45992.219587962965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45992.219587962965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45992.219587962965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45992.219587962965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45992.219587962965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45992.219587962965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45992.219587962965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45992.219587962965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45992.219587962965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45992.219587962965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45992.219587962965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45992.219587962965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45992.219587962965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45992.219587962965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45992.219587962965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45992.219587962965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45992.219587962965</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45992.219587962965</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2025-12-01T02:16:13Z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