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77" documentId="120_S{2AC9BD13-BADA-5192-A53E-5A8FF88502F6}" xr6:coauthVersionLast="47" xr6:coauthVersionMax="47" xr10:uidLastSave="{D1102272-52F0-472A-B4A9-7B46DCA498D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4" i="3"/>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I6" i="5"/>
  <c r="I7" i="5"/>
  <c r="I8" i="5"/>
  <c r="I9" i="5"/>
  <c r="I10" i="5"/>
  <c r="I11" i="5"/>
  <c r="I12" i="5"/>
  <c r="I13" i="5"/>
  <c r="I14" i="5"/>
  <c r="I15" i="5"/>
  <c r="I16" i="5"/>
  <c r="I17" i="5"/>
  <c r="I18" i="5"/>
  <c r="I19" i="5"/>
  <c r="I20" i="5"/>
  <c r="I21" i="5"/>
  <c r="I22" i="5"/>
  <c r="I23" i="5"/>
  <c r="I24" i="5"/>
  <c r="I25" i="5"/>
  <c r="I26" i="5"/>
  <c r="I27" i="5"/>
  <c r="I28" i="5"/>
  <c r="I29" i="5"/>
  <c r="I30" i="5"/>
  <c r="J6" i="5"/>
  <c r="J7" i="5"/>
  <c r="J8" i="5"/>
  <c r="J9" i="5"/>
  <c r="J10" i="5"/>
  <c r="J11" i="5"/>
  <c r="J12" i="5"/>
  <c r="J13" i="5"/>
  <c r="J14" i="5"/>
  <c r="J15" i="5"/>
  <c r="J16" i="5"/>
  <c r="J17" i="5"/>
  <c r="J18" i="5"/>
  <c r="J19" i="5"/>
  <c r="J20" i="5"/>
  <c r="J21" i="5"/>
  <c r="J22" i="5"/>
  <c r="J23" i="5"/>
  <c r="J24" i="5"/>
  <c r="J25" i="5"/>
  <c r="J26" i="5"/>
  <c r="J27" i="5"/>
  <c r="J28" i="5"/>
  <c r="J29" i="5"/>
  <c r="J30" i="5"/>
  <c r="L6" i="5"/>
  <c r="L7" i="5"/>
  <c r="L8" i="5"/>
  <c r="L9" i="5"/>
  <c r="L10" i="5"/>
  <c r="L11" i="5"/>
  <c r="L12" i="5"/>
  <c r="L13" i="5"/>
  <c r="L14" i="5"/>
  <c r="L15" i="5"/>
  <c r="L16" i="5"/>
  <c r="L17" i="5"/>
  <c r="L18" i="5"/>
  <c r="L19" i="5"/>
  <c r="L20" i="5"/>
  <c r="L21" i="5"/>
  <c r="L22" i="5"/>
  <c r="L23" i="5"/>
  <c r="L24" i="5"/>
  <c r="L25" i="5"/>
  <c r="L26" i="5"/>
  <c r="L27" i="5"/>
  <c r="L28" i="5"/>
  <c r="L29" i="5"/>
  <c r="L3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<sst xmlns="http://schemas.openxmlformats.org/spreadsheetml/2006/main" count="181544" uniqueCount="39149">
  <si>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</si>
  <si>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</si>
  <si>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</si>
  <si>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</si>
  <si>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</si>
  <si>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</si>
  <si>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</si>
  <si>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</si>
  <si>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</si>
  <si>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</si>
  <si>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</si>
  <si>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</si>
  <si>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</si>
  <si>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</si>
  <si>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</si>
  <si>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</si>
  <si>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</si>
  <si>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</si>
  <si>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</si>
  <si>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</si>
  <si>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</si>
  <si>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</si>
  <si>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</si>
  <si>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</si>
  <si>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</si>
  <si>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</si>
  <si>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</si>
  <si>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</si>
  <si>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</si>
  <si>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</si>
  <si>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</si>
  <si>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</si>
  <si>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</si>
  <si>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</si>
  <si>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</si>
  <si>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</si>
  <si>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</si>
  <si>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</si>
  <si>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</si>
  <si>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</si>
  <si>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</si>
  <si>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</si>
  <si>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</si>
  <si>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</si>
  <si>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</si>
  <si>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</si>
  <si>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</si>
  <si>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</si>
  <si>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</si>
  <si>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</si>
  <si>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</si>
  <si>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</si>
  <si>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</si>
  <si>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</si>
  <si>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</si>
  <si>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</si>
  <si>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</si>
  <si>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</si>
  <si>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</si>
  <si>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</si>
  <si>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</si>
  <si>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</si>
  <si>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</si>
  <si>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</si>
  <si>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</si>
  <si>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</si>
  <si>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</si>
  <si>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</si>
  <si>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</si>
  <si>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</si>
  <si>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</si>
  <si>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</si>
  <si>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</si>
  <si>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</si>
  <si>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</si>
  <si>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</si>
  <si>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</si>
  <si>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</si>
  <si>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</si>
  <si>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</si>
  <si>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</si>
  <si>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</si>
  <si>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</si>
  <si>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</si>
  <si>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</si>
  <si>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</si>
  <si>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</si>
  <si>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</si>
  <si>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</si>
  <si>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</si>
  <si>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</si>
  <si>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</si>
  <si>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</si>
  <si>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</si>
  <si>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</si>
  <si>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</si>
  <si>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</si>
  <si>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</si>
  <si>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</si>
  <si>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</si>
  <si>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</si>
  <si>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</si>
  <si>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</si>
  <si>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</si>
  <si>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</si>
  <si>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</si>
  <si>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</si>
  <si>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</si>
  <si>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</si>
  <si>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</si>
  <si>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</si>
  <si>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</si>
  <si>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</si>
  <si>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</si>
  <si>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</si>
  <si>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</si>
  <si>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</si>
  <si>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</si>
  <si>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</si>
  <si>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</si>
  <si>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</si>
  <si>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</si>
  <si>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</si>
  <si>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</si>
  <si>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</si>
  <si>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</si>
  <si>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</si>
  <si>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</si>
  <si>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</si>
  <si>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</si>
  <si>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</si>
  <si>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</si>
  <si>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</si>
  <si>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</si>
  <si>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</si>
  <si>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</si>
  <si>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</si>
  <si>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</si>
  <si>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</si>
  <si>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</si>
  <si>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</si>
  <si>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</si>
  <si>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</si>
  <si>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</si>
  <si>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</si>
  <si>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</si>
  <si>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</si>
  <si>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</si>
  <si>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</si>
  <si>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</si>
  <si>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</si>
  <si>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</si>
  <si>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</si>
  <si>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</si>
  <si>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</si>
  <si>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</si>
  <si>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</si>
  <si>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</si>
  <si>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</si>
  <si>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</si>
  <si>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</si>
  <si>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</si>
  <si>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</si>
  <si>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</si>
  <si>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</si>
  <si>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</si>
  <si>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</si>
  <si>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</si>
  <si>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</si>
  <si>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</si>
  <si>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</si>
  <si>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</si>
  <si>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</si>
  <si>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</si>
  <si>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</si>
  <si>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</si>
  <si>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</si>
  <si>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</si>
  <si>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</si>
  <si>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</si>
  <si>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</si>
  <si>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</si>
  <si>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</si>
  <si>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</si>
  <si>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</si>
  <si>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</si>
  <si>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</si>
  <si>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</si>
  <si>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</si>
  <si>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</si>
  <si>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</si>
  <si>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</si>
  <si>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</si>
  <si>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</si>
  <si>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</si>
  <si>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</si>
  <si>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</si>
  <si>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</si>
  <si>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</si>
  <si>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</si>
  <si>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</si>
  <si>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</si>
  <si>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</si>
  <si>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</si>
  <si>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</si>
  <si>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</si>
  <si>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</si>
  <si>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</si>
  <si>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</si>
  <si>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</si>
  <si>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</si>
  <si>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</si>
  <si>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</si>
  <si>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</si>
  <si>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</si>
  <si>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</si>
  <si>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</si>
  <si>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</si>
  <si>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</si>
  <si>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</si>
  <si>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</si>
  <si>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</si>
  <si>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</si>
  <si>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</si>
  <si>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</si>
  <si>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</si>
  <si>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</si>
  <si>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</si>
  <si>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</si>
  <si>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</si>
  <si>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</si>
  <si>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</si>
  <si>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</si>
  <si>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</si>
  <si>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</si>
  <si>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</si>
  <si>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</si>
  <si>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</si>
  <si>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</si>
  <si>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</si>
  <si>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</si>
  <si>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</si>
  <si>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</si>
  <si>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</si>
  <si>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</si>
  <si>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</si>
  <si>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</si>
  <si>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</si>
  <si>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</si>
  <si>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</si>
  <si>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</si>
  <si>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</si>
  <si>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</si>
  <si>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</si>
  <si>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</si>
  <si>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</si>
  <si>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</si>
  <si>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</si>
  <si>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</si>
  <si>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</si>
  <si>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</si>
  <si>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</si>
  <si>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</si>
  <si>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</si>
  <si>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</si>
  <si>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</si>
  <si>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</si>
  <si>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</si>
  <si>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</si>
  <si>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</si>
  <si>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</si>
  <si>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</si>
  <si>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</si>
  <si>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</si>
  <si>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</si>
  <si>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</si>
  <si>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</si>
  <si>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</si>
  <si>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</si>
  <si>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</si>
  <si>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</si>
  <si>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</si>
  <si>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</si>
  <si>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</si>
  <si>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</si>
  <si>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</si>
  <si>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</si>
  <si>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</si>
  <si>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</si>
  <si>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</si>
  <si>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</si>
  <si>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</si>
  <si>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</si>
  <si>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</si>
  <si>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</si>
  <si>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</si>
  <si>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</si>
  <si>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</si>
  <si>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</si>
  <si>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</si>
  <si>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</si>
  <si>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</si>
  <si>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</si>
  <si>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</si>
  <si>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</si>
  <si>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</si>
  <si>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</si>
  <si>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</si>
  <si>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</si>
  <si>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</si>
  <si>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</si>
  <si>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</si>
  <si>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</si>
  <si>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</si>
  <si>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</si>
  <si>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</si>
  <si>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</si>
  <si>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</si>
  <si>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</si>
  <si>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</si>
  <si>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</si>
  <si>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</si>
  <si>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</si>
  <si>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</si>
  <si>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</si>
  <si>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</si>
  <si>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</si>
  <si>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</si>
  <si>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</si>
  <si>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</si>
  <si>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</si>
  <si>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</si>
  <si>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</si>
  <si>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</si>
  <si>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</si>
  <si>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</si>
  <si>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</si>
  <si>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</si>
  <si>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</si>
  <si>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</si>
  <si>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</si>
  <si>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</si>
  <si>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</si>
  <si>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</si>
  <si>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</si>
  <si>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</si>
  <si>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</si>
  <si>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</si>
  <si>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</si>
  <si>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</si>
  <si>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</si>
  <si>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</si>
  <si>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</si>
  <si>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</si>
  <si>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</si>
  <si>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</si>
  <si>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</si>
  <si>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</si>
  <si>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</si>
  <si>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</si>
  <si>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</si>
  <si>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</si>
  <si>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</si>
  <si>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</si>
  <si>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</si>
  <si>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</si>
  <si>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</si>
  <si>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</si>
  <si>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</si>
  <si>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</si>
  <si>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</si>
  <si>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</si>
  <si>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</si>
  <si>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</si>
  <si>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</si>
  <si>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</si>
  <si>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</si>
  <si>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</si>
  <si>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</si>
  <si>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</si>
  <si>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</si>
  <si>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</si>
  <si>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</si>
  <si>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</si>
  <si>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</si>
  <si>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</si>
  <si>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</si>
  <si>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</si>
  <si>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</si>
  <si>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</si>
  <si>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</si>
  <si>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</si>
  <si>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</si>
  <si>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</si>
  <si>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</si>
  <si>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</si>
  <si>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</si>
  <si>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</si>
  <si>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</si>
  <si>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</si>
  <si>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</si>
  <si>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</si>
  <si>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</si>
  <si>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</si>
  <si>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</si>
  <si>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</si>
  <si>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</si>
  <si>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</si>
  <si>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</si>
  <si>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</si>
  <si>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</si>
  <si>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</si>
  <si>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</si>
  <si>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</si>
  <si>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</si>
  <si>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</si>
  <si>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</si>
  <si>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</si>
  <si>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</si>
  <si>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</si>
  <si>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</si>
  <si>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</si>
  <si>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</si>
  <si>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</si>
  <si>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</si>
  <si>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</si>
  <si>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</si>
  <si>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</si>
  <si>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</si>
  <si>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</si>
  <si>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</si>
  <si>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</si>
  <si>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</si>
  <si>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</si>
  <si>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</si>
  <si>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</si>
  <si>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</si>
  <si>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</si>
  <si>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</si>
  <si>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</si>
  <si>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</si>
  <si>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</si>
  <si>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</si>
  <si>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</si>
  <si>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</si>
  <si>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</si>
  <si>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</si>
  <si>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</si>
  <si>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</si>
  <si>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</si>
  <si>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</si>
  <si>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</si>
  <si>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</si>
  <si>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</si>
  <si>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</si>
  <si>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</si>
  <si>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</si>
  <si>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</si>
  <si>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</si>
  <si>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</si>
  <si>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</si>
  <si>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</si>
  <si>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</si>
  <si>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</si>
  <si>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</si>
  <si>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</si>
  <si>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</si>
  <si>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</si>
  <si>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</si>
  <si>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</si>
  <si>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</si>
  <si>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</si>
  <si>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</si>
  <si>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</si>
  <si>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</si>
  <si>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</si>
  <si>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</si>
  <si>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</si>
  <si>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</si>
  <si>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</si>
  <si>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</si>
  <si>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</si>
  <si>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</si>
  <si>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</si>
  <si>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</si>
  <si>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</si>
  <si>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</si>
  <si>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</si>
  <si>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</si>
  <si>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</si>
  <si>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</si>
  <si>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</si>
  <si>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</si>
  <si>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</si>
  <si>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</si>
  <si>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</si>
  <si>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</si>
  <si>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</si>
  <si>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</si>
  <si>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</si>
  <si>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</si>
  <si>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</si>
  <si>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</si>
  <si>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</si>
  <si>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</si>
  <si>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</si>
  <si>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</si>
  <si>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</si>
  <si>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</si>
  <si>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</si>
  <si>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</si>
  <si>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</si>
  <si>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</si>
  <si>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</si>
  <si>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</si>
  <si>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</si>
  <si>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</si>
  <si>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</si>
  <si>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</si>
  <si>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</si>
  <si>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</si>
  <si>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</si>
  <si>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</si>
  <si>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</si>
  <si>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</si>
  <si>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</si>
  <si>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</si>
  <si>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</si>
  <si>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</si>
  <si>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</si>
  <si>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</si>
  <si>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</si>
  <si>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</si>
  <si>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</si>
  <si>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</si>
  <si>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</si>
  <si>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</si>
  <si>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</si>
  <si>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</si>
  <si>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</si>
  <si>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</si>
  <si>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</si>
  <si>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</si>
  <si>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</si>
  <si>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</si>
  <si>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</si>
  <si>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</si>
  <si>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</si>
  <si>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</si>
  <si>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</si>
  <si>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</si>
  <si>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</si>
  <si>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</si>
  <si>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</si>
  <si>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</si>
  <si>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</si>
  <si>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</si>
  <si>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</si>
  <si>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</si>
  <si>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</si>
  <si>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</si>
  <si>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</si>
  <si>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</si>
  <si>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</si>
  <si>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</si>
  <si>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</si>
  <si>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</si>
  <si>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</si>
  <si>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</si>
  <si>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</si>
  <si>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</si>
  <si>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</si>
  <si>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</si>
  <si>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</si>
  <si>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</si>
  <si>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</si>
  <si>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</si>
  <si>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</si>
  <si>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</si>
  <si>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</si>
  <si>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</si>
  <si>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</si>
  <si>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</si>
  <si>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</si>
  <si>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</si>
  <si>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</si>
  <si>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</si>
  <si>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</si>
  <si>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</si>
  <si>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</si>
  <si>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</si>
  <si>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</si>
  <si>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</si>
  <si>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</si>
  <si>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</si>
  <si>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</si>
  <si>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</si>
  <si>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</si>
  <si>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</si>
  <si>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</si>
  <si>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</si>
  <si>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</si>
  <si>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</si>
  <si>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</si>
  <si>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</si>
  <si>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</si>
  <si>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</si>
  <si>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</si>
  <si>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</si>
  <si>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</si>
  <si>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</si>
  <si>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</si>
  <si>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</si>
  <si>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</si>
  <si>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</si>
  <si>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</si>
  <si>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</si>
  <si>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</si>
  <si>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</si>
  <si>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</si>
  <si>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</si>
  <si>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</si>
  <si>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</si>
  <si>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</si>
  <si>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</si>
  <si>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</si>
  <si>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</si>
  <si>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</si>
  <si>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</si>
  <si>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</si>
  <si>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</si>
  <si>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</si>
  <si>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</si>
  <si>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</si>
  <si>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</si>
  <si>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</si>
  <si>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</si>
  <si>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</si>
  <si>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</si>
  <si>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</si>
  <si>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</si>
  <si>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</si>
  <si>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</si>
  <si>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</si>
  <si>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</si>
  <si>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</si>
  <si>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</si>
  <si>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</si>
  <si>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</si>
  <si>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</si>
  <si>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</si>
  <si>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</si>
  <si>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</si>
  <si>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</si>
  <si>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</si>
  <si>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</si>
  <si>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</si>
  <si>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</si>
  <si>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</si>
  <si>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</si>
  <si>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</si>
  <si>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</si>
  <si>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</si>
  <si>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</si>
  <si>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</si>
  <si>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</si>
  <si>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</si>
  <si>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</si>
  <si>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</si>
  <si>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</si>
  <si>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</si>
  <si>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</si>
  <si>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</si>
  <si>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</si>
  <si>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</si>
  <si>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</si>
  <si>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</si>
  <si>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</si>
  <si>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</si>
  <si>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</si>
  <si>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</si>
  <si>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</si>
  <si>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</si>
  <si>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</si>
  <si>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</si>
  <si>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</si>
  <si>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</si>
  <si>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</si>
  <si>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</si>
  <si>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</si>
  <si>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</si>
  <si>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</si>
  <si>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</si>
  <si>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</si>
  <si>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</si>
  <si>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</si>
  <si>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</si>
  <si>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</si>
  <si>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</si>
  <si>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</si>
  <si>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</si>
  <si>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</si>
  <si>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</si>
  <si>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</si>
  <si>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</si>
  <si>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</si>
  <si>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</si>
  <si>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</si>
  <si>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</si>
  <si>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</si>
  <si>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</si>
  <si>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</si>
  <si>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</si>
  <si>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</si>
  <si>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</si>
  <si>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</si>
  <si>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</si>
  <si>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</si>
  <si>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</si>
  <si>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</si>
  <si>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</si>
  <si>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</si>
  <si>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</si>
  <si>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</si>
  <si>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</si>
  <si>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</si>
  <si>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</si>
  <si>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</si>
  <si>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</si>
  <si>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</si>
  <si>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</si>
  <si>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</si>
  <si>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</si>
  <si>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</si>
  <si>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</si>
  <si>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</si>
  <si>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</si>
  <si>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</si>
  <si>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</si>
  <si>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</si>
  <si>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</si>
  <si>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</si>
  <si>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</si>
  <si>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</si>
  <si>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</si>
  <si>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</si>
  <si>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</si>
  <si>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</si>
  <si>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</si>
  <si>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</si>
  <si>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</si>
  <si>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</si>
  <si>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</si>
  <si>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</si>
  <si>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</si>
  <si>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</si>
  <si>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</si>
  <si>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</si>
  <si>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</si>
  <si>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</si>
  <si>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</si>
  <si>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</si>
  <si>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</si>
  <si>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</si>
  <si>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</si>
  <si>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</si>
  <si>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</si>
  <si>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</si>
  <si>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</si>
  <si>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</si>
  <si>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</si>
  <si>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</si>
  <si>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</si>
  <si>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</si>
  <si>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</si>
  <si>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</si>
  <si>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</si>
  <si>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</si>
  <si>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</si>
  <si>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</si>
  <si>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</si>
  <si>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</si>
  <si>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</si>
  <si>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</si>
  <si>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</si>
  <si>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</si>
  <si>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</si>
  <si>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</si>
  <si>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</si>
  <si>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</si>
  <si>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</si>
  <si>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</si>
  <si>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</si>
  <si>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</si>
  <si>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</si>
  <si>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</si>
  <si>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</si>
  <si>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</si>
  <si>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</si>
  <si>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</si>
  <si>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</si>
  <si>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</si>
  <si>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</si>
  <si>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</si>
  <si>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</si>
  <si>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</si>
  <si>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</si>
  <si>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</si>
  <si>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</si>
  <si>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</si>
  <si>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</si>
  <si>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</si>
  <si>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</si>
  <si>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</si>
  <si>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</si>
  <si>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</si>
  <si>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</si>
  <si>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</si>
  <si>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</si>
  <si>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</si>
  <si>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</si>
  <si>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</si>
  <si>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</si>
  <si>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</si>
  <si>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</si>
  <si>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</si>
  <si>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</si>
  <si>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</si>
  <si>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</si>
  <si>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</si>
  <si>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</si>
  <si>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</si>
  <si>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</si>
  <si>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</si>
  <si>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</si>
  <si>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</si>
  <si>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</si>
  <si>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</si>
  <si>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</si>
  <si>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</si>
  <si>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</si>
  <si>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</si>
  <si>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</si>
  <si>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</si>
  <si>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</si>
  <si>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</si>
  <si>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</si>
  <si>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</si>
  <si>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</si>
  <si>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</si>
  <si>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</si>
  <si>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</si>
  <si>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</si>
  <si>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</si>
  <si>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</si>
  <si>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</si>
  <si>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</si>
  <si>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</si>
  <si>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</si>
  <si>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</si>
  <si>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</si>
  <si>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</si>
  <si>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</si>
  <si>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</si>
  <si>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</si>
  <si>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</si>
  <si>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</si>
  <si>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</si>
  <si>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</si>
  <si>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</si>
  <si>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</si>
  <si>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</si>
  <si>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</si>
  <si>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</si>
  <si>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</si>
  <si>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</si>
  <si>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</si>
  <si>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</si>
  <si>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</si>
  <si>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</si>
  <si>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</si>
  <si>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</si>
  <si>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</si>
  <si>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</si>
  <si>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</si>
  <si>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</si>
  <si>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</si>
  <si>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</si>
  <si>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</si>
  <si>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</si>
  <si>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</si>
  <si>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</si>
  <si>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</si>
  <si>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</si>
  <si>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</si>
  <si>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</si>
  <si>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</si>
  <si>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</si>
  <si>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</si>
  <si>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</si>
  <si>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</si>
  <si>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</si>
  <si>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</si>
  <si>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</si>
  <si>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</si>
  <si>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</si>
  <si>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</si>
  <si>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</si>
  <si>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</si>
  <si>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</si>
  <si>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</si>
  <si>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</si>
  <si>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</si>
  <si>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</si>
  <si>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</si>
  <si>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</si>
  <si>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</si>
  <si>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</si>
  <si>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</si>
  <si>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</si>
  <si>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</si>
  <si>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</si>
  <si>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</si>
  <si>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</si>
  <si>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</si>
  <si>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</si>
  <si>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</si>
  <si>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</si>
  <si>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</si>
  <si>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</si>
  <si>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</si>
  <si>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</si>
  <si>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</si>
  <si>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</si>
  <si>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</si>
  <si>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</si>
  <si>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</si>
  <si>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</si>
  <si>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</si>
  <si>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</si>
  <si>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</si>
  <si>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</si>
  <si>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</si>
  <si>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</si>
  <si>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</si>
  <si>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</si>
  <si>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</si>
  <si>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</si>
  <si>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</si>
  <si>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</si>
  <si>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</si>
  <si>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</si>
  <si>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</si>
  <si>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</si>
  <si>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</si>
  <si>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</si>
  <si>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</si>
  <si>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</si>
  <si>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</si>
  <si>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</si>
  <si>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</si>
  <si>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</si>
  <si>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</si>
  <si>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</si>
  <si>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</si>
  <si>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</si>
  <si>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</si>
  <si>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</si>
  <si>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</si>
  <si>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</si>
  <si>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</si>
  <si>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</si>
  <si>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</si>
  <si>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</si>
  <si>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</si>
  <si>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</si>
  <si>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</si>
  <si>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</si>
  <si>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</si>
  <si>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</si>
  <si>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</si>
  <si>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</si>
  <si>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</si>
  <si>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</si>
  <si>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</si>
  <si>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</si>
  <si>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</si>
  <si>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</si>
  <si>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</si>
  <si>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</si>
  <si>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</si>
  <si>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</si>
  <si>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</si>
  <si>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</si>
  <si>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</si>
  <si>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</si>
  <si>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</si>
  <si>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</si>
  <si>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</si>
  <si>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</si>
  <si>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</si>
  <si>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</si>
  <si>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</si>
  <si>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</si>
  <si>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</si>
  <si>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</si>
  <si>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</si>
  <si>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</si>
  <si>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</si>
  <si>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</si>
  <si>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</si>
  <si>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</si>
  <si>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</si>
  <si>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</si>
  <si>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</si>
  <si>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</si>
  <si>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</si>
  <si>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</si>
  <si>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</si>
  <si>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</si>
  <si>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</si>
  <si>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</si>
  <si>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</si>
  <si>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</si>
  <si>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</si>
  <si>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</si>
  <si>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</si>
  <si>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</si>
  <si>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</si>
  <si>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</si>
  <si>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</si>
  <si>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</si>
  <si>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</si>
  <si>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</si>
  <si>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</si>
  <si>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</si>
  <si>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</si>
  <si>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</si>
  <si>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</si>
  <si>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</si>
  <si>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</si>
  <si>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</si>
  <si>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</si>
  <si>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</si>
  <si>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</si>
  <si>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</si>
  <si>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</si>
  <si>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</si>
  <si>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</si>
  <si>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</si>
  <si>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</si>
  <si>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</si>
  <si>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</si>
  <si>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</si>
  <si>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</si>
  <si>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</si>
  <si>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</si>
  <si>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</si>
  <si>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</si>
  <si>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</si>
  <si>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</si>
  <si>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</si>
  <si>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</si>
  <si>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</si>
  <si>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</si>
  <si>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</si>
  <si>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</si>
  <si>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</si>
  <si>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</si>
  <si>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</si>
  <si>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</si>
  <si>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</si>
  <si>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</si>
  <si>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</si>
  <si>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</si>
  <si>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</si>
  <si>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</si>
  <si>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</si>
  <si>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</si>
  <si>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</si>
  <si>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</si>
  <si>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</si>
  <si>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</si>
  <si>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</si>
  <si>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</si>
  <si>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</si>
  <si>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</si>
  <si>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</si>
  <si>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</si>
  <si>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</si>
  <si>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</si>
  <si>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</si>
  <si>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</si>
  <si>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</si>
  <si>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</si>
  <si>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</si>
  <si>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</si>
  <si>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</si>
  <si>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</si>
  <si>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</si>
  <si>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</si>
  <si>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</si>
  <si>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</si>
  <si>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</si>
  <si>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</si>
  <si>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</si>
  <si>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</si>
  <si>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</si>
  <si>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</si>
  <si>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</si>
  <si>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</si>
  <si>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</si>
  <si>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</si>
  <si>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</si>
  <si>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</si>
  <si>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</si>
  <si>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</si>
  <si>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</si>
  <si>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</si>
  <si>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</si>
  <si>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</si>
  <si>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</si>
  <si>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</si>
  <si>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</si>
  <si>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</si>
  <si>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</si>
  <si>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</si>
  <si>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</si>
  <si>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</si>
  <si>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</si>
  <si>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</si>
  <si>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</si>
  <si>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</si>
  <si>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</si>
  <si>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</si>
  <si>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</si>
  <si>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</si>
  <si>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</si>
  <si>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</si>
  <si>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</si>
  <si>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</si>
  <si>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</si>
  <si>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</si>
  <si>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</si>
  <si>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</si>
  <si>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</si>
  <si>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</si>
  <si>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</si>
  <si>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</si>
  <si>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</si>
  <si>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</si>
  <si>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</si>
  <si>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</si>
  <si>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</si>
  <si>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</si>
  <si>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</si>
  <si>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</si>
  <si>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</si>
  <si>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</si>
  <si>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</si>
  <si>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</si>
  <si>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</si>
  <si>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</si>
  <si>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</si>
  <si>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</si>
  <si>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</si>
  <si>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</si>
  <si>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</si>
  <si>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</si>
  <si>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</si>
  <si>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</si>
  <si>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</si>
  <si>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</si>
  <si>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</si>
  <si>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</si>
  <si>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</si>
  <si>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</si>
  <si>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</si>
  <si>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</si>
  <si>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</si>
  <si>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</si>
  <si>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</si>
  <si>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</si>
  <si>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</si>
  <si>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</si>
  <si>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</si>
  <si>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</si>
  <si>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</si>
  <si>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</si>
  <si>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</si>
  <si>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</si>
  <si>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</si>
  <si>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</si>
  <si>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</si>
  <si>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</si>
  <si>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</si>
  <si>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</si>
  <si>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</si>
  <si>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</si>
  <si>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</si>
  <si>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</si>
  <si>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</si>
  <si>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</si>
  <si>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</si>
  <si>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</si>
  <si>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</si>
  <si>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</si>
  <si>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</si>
  <si>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</si>
  <si>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</si>
  <si>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</si>
  <si>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</si>
  <si>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</si>
  <si>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</si>
  <si>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</si>
  <si>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</si>
  <si>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</si>
  <si>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</si>
  <si>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</si>
  <si>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</si>
  <si>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</si>
  <si>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</si>
  <si>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</si>
  <si>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</si>
  <si>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</si>
  <si>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</si>
  <si>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</si>
  <si>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</si>
  <si>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</si>
  <si>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</si>
  <si>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</si>
  <si>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</si>
  <si>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</si>
  <si>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</si>
  <si>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</si>
  <si>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</si>
  <si>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</si>
  <si>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</si>
  <si>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</si>
  <si>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</si>
  <si>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</si>
  <si>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</si>
  <si>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</si>
  <si>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</si>
  <si>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</si>
  <si>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</si>
  <si>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</si>
  <si>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</si>
  <si>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</si>
  <si>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</si>
  <si>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</si>
  <si>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</si>
  <si>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</si>
  <si>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</si>
  <si>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</si>
  <si>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</si>
  <si>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</si>
  <si>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</si>
  <si>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</si>
  <si>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</si>
  <si>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</si>
  <si>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</si>
  <si>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</si>
  <si>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</si>
  <si>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</si>
  <si>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</si>
  <si>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</si>
  <si>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</si>
  <si>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</si>
  <si>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</si>
  <si>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</si>
  <si>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</si>
  <si>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</si>
  <si>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</si>
  <si>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</si>
  <si>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</si>
  <si>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</si>
  <si>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</si>
  <si>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</si>
  <si>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</si>
  <si>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</si>
  <si>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</si>
  <si>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</si>
  <si>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</si>
  <si>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</si>
  <si>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</si>
  <si>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</si>
  <si>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</si>
  <si>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</si>
  <si>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</si>
  <si>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</si>
  <si>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</si>
  <si>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</si>
  <si>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</si>
  <si>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</si>
  <si>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</si>
  <si>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</si>
  <si>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</si>
  <si>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</si>
  <si>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</si>
  <si>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</si>
  <si>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</si>
  <si>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</si>
  <si>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</si>
  <si>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</si>
  <si>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</si>
  <si>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</si>
  <si>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</si>
  <si>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</si>
  <si>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</si>
  <si>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</si>
  <si>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</si>
  <si>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</si>
  <si>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</si>
  <si>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</si>
  <si>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</si>
  <si>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</si>
  <si>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</si>
  <si>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</si>
  <si>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</si>
  <si>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</si>
  <si>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</si>
  <si>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</si>
  <si>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</si>
  <si>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</si>
  <si>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</si>
  <si>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</si>
  <si>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</si>
  <si>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</si>
  <si>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</si>
  <si>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</si>
  <si>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</si>
  <si>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</si>
  <si>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</si>
  <si>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</si>
  <si>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</si>
  <si>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</si>
  <si>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</si>
  <si>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</si>
  <si>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</si>
  <si>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</si>
  <si>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</si>
  <si>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</si>
  <si>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</si>
  <si>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</si>
  <si>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</si>
  <si>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</si>
  <si>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</si>
  <si>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</si>
  <si>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</si>
  <si>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</si>
  <si>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</si>
  <si>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</si>
  <si>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</si>
  <si>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</si>
  <si>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</si>
  <si>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</si>
  <si>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</si>
  <si>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</si>
  <si>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</si>
  <si>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</si>
  <si>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</si>
  <si>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</si>
  <si>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</si>
  <si>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</si>
  <si>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</si>
  <si>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</si>
  <si>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</si>
  <si>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</si>
  <si>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</si>
  <si>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</si>
  <si>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</si>
  <si>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</si>
  <si>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</si>
  <si>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</si>
  <si>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</si>
  <si>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</si>
  <si>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</si>
  <si>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</si>
  <si>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</si>
  <si>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</si>
  <si>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</si>
  <si>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</si>
  <si>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</si>
  <si>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</si>
  <si>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</si>
  <si>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</si>
  <si>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</si>
  <si>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</si>
  <si>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</si>
  <si>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</si>
  <si>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</si>
  <si>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</si>
  <si>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</si>
  <si>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</si>
  <si>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</si>
  <si>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</si>
  <si>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</si>
  <si>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</si>
  <si>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</si>
  <si>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</si>
  <si>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</si>
  <si>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</si>
  <si>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</si>
  <si>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</si>
  <si>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</si>
  <si>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</si>
  <si>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</si>
  <si>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</si>
  <si>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</si>
  <si>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</si>
  <si>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</si>
  <si>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</si>
  <si>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</si>
  <si>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</si>
  <si>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</si>
  <si>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</si>
  <si>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</si>
  <si>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</si>
  <si>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</si>
  <si>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</si>
  <si>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</si>
  <si>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</si>
  <si>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</si>
  <si>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</si>
  <si>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</si>
  <si>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</si>
  <si>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</si>
  <si>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</si>
  <si>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</si>
  <si>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</si>
  <si>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</si>
  <si>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</si>
  <si>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</si>
  <si>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</si>
  <si>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</si>
  <si>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</si>
  <si>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</si>
  <si>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</si>
  <si>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</si>
  <si>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</si>
  <si>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</si>
  <si>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</si>
  <si>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</si>
  <si>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</si>
  <si>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</si>
  <si>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</si>
  <si>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</si>
  <si>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</si>
  <si>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</si>
  <si>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</si>
  <si>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</si>
  <si>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</si>
  <si>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</si>
  <si>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</si>
  <si>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</si>
  <si>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</si>
  <si>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</si>
  <si>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</si>
  <si>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</si>
  <si>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</si>
  <si>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</si>
  <si>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</si>
  <si>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</si>
  <si>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</si>
  <si>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</si>
  <si>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</si>
  <si>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</si>
  <si>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</si>
  <si>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</si>
  <si>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</si>
  <si>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</si>
  <si>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</si>
  <si>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</si>
  <si>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</si>
  <si>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</si>
  <si>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</si>
  <si>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</si>
  <si>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</si>
  <si>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</si>
  <si>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</si>
  <si>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</si>
  <si>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</si>
  <si>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</si>
  <si>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</si>
  <si>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</si>
  <si>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</si>
  <si>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</si>
  <si>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</si>
  <si>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</si>
  <si>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</si>
  <si>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</si>
  <si>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</si>
  <si>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</si>
  <si>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</si>
  <si>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</si>
  <si>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</si>
  <si>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</si>
  <si>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</si>
  <si>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</si>
  <si>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</si>
  <si>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</si>
  <si>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</si>
  <si>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</si>
  <si>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</si>
  <si>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</si>
  <si>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</si>
  <si>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</si>
  <si>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</si>
  <si>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</si>
  <si>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</si>
  <si>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</si>
  <si>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</si>
  <si>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</si>
  <si>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</si>
  <si>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</si>
  <si>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</si>
  <si>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</si>
  <si>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</si>
  <si>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</si>
  <si>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</si>
  <si>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</si>
  <si>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</si>
  <si>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</si>
  <si>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</si>
  <si>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</si>
  <si>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</si>
  <si>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</si>
  <si>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</si>
  <si>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</si>
  <si>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</si>
  <si>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</si>
  <si>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</si>
  <si>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</si>
  <si>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</si>
  <si>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</si>
  <si>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</si>
  <si>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</si>
  <si>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</si>
  <si>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</si>
  <si>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</si>
  <si>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</si>
  <si>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</si>
  <si>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</si>
  <si>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</si>
  <si>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</si>
  <si>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</si>
  <si>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</si>
  <si>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</si>
  <si>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</si>
  <si>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</si>
  <si>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</si>
  <si>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</si>
  <si>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</si>
  <si>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</si>
  <si>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</si>
  <si>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</si>
  <si>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</si>
  <si>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</si>
  <si>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</si>
  <si>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</si>
  <si>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</si>
  <si>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</si>
  <si>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</si>
  <si>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</si>
  <si>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</si>
  <si>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</si>
  <si>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</si>
  <si>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</si>
  <si>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</si>
  <si>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</si>
  <si>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</si>
  <si>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</si>
  <si>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</si>
  <si>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</si>
  <si>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</si>
  <si>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</si>
  <si>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</si>
  <si>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</si>
  <si>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</si>
  <si>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</si>
  <si>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</si>
  <si>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</si>
  <si>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</si>
  <si>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</si>
  <si>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</si>
  <si>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</si>
  <si>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</si>
  <si>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</si>
  <si>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</si>
  <si>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</si>
  <si>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</si>
  <si>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</si>
  <si>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</si>
  <si>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</si>
  <si>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</si>
  <si>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</si>
  <si>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</si>
  <si>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</si>
  <si>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</si>
  <si>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</si>
  <si>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</si>
  <si>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</si>
  <si>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</si>
  <si>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</si>
  <si>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</si>
  <si>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</si>
  <si>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</si>
  <si>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</si>
  <si>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</si>
  <si>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</si>
  <si>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</si>
  <si>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</si>
  <si>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</si>
  <si>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</si>
  <si>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</si>
  <si>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</si>
  <si>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</si>
  <si>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</si>
  <si>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</si>
  <si>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</si>
  <si>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</si>
  <si>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</si>
  <si>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</si>
  <si>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</si>
  <si>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</si>
  <si>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</si>
  <si>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</si>
  <si>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</si>
  <si>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</si>
  <si>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</si>
  <si>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</si>
  <si>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</si>
  <si>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</si>
  <si>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</si>
  <si>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</si>
  <si>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</si>
  <si>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</si>
  <si>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</si>
  <si>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</si>
  <si>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</si>
  <si>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</si>
  <si>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</si>
  <si>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</si>
  <si>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</si>
  <si>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</si>
  <si>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</si>
  <si>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</si>
  <si>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</si>
  <si>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</si>
  <si>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</si>
  <si>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</si>
  <si>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</si>
  <si>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</si>
  <si>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</si>
  <si>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</si>
  <si>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</si>
  <si>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</si>
  <si>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</si>
  <si>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</si>
  <si>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</si>
  <si>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</si>
  <si>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</si>
  <si>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</si>
  <si>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</si>
  <si>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</si>
  <si>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</si>
  <si>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</si>
  <si>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</si>
  <si>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</si>
  <si>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</si>
  <si>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</si>
  <si>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</si>
  <si>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</si>
  <si>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</si>
  <si>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</si>
  <si>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</si>
  <si>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</si>
  <si>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</si>
  <si>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</si>
  <si>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</si>
  <si>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</si>
  <si>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</si>
  <si>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</si>
  <si>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</si>
  <si>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</si>
  <si>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</si>
  <si>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</si>
  <si>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</si>
  <si>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</si>
  <si>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</si>
  <si>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</si>
  <si>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</si>
  <si>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</si>
  <si>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</si>
  <si>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</si>
  <si>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</si>
  <si>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</si>
  <si>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</si>
  <si>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</si>
  <si>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</si>
  <si>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</si>
  <si>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</si>
  <si>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</si>
  <si>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</si>
  <si>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</si>
  <si>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</si>
  <si>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</si>
  <si>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</si>
  <si>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</si>
  <si>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</si>
  <si>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</si>
  <si>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</si>
  <si>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</si>
  <si>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</si>
  <si>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</si>
  <si>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</si>
  <si>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</si>
  <si>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</si>
  <si>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</si>
  <si>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</si>
  <si>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</si>
  <si>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</si>
  <si>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</si>
  <si>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</si>
  <si>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</si>
  <si>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</si>
  <si>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</si>
  <si>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</si>
  <si>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</si>
  <si>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</si>
  <si>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</si>
  <si>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</si>
  <si>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</si>
  <si>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</si>
  <si>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</si>
  <si>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</si>
  <si>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</si>
  <si>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</si>
  <si>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</si>
  <si>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</si>
  <si>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</si>
  <si>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</si>
  <si>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</si>
  <si>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</si>
  <si>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</si>
  <si>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</si>
  <si>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</si>
  <si>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</si>
  <si>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</si>
  <si>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</si>
  <si>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</si>
  <si>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</si>
  <si>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</si>
  <si>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</si>
  <si>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</si>
  <si>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</si>
  <si>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</si>
  <si>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</si>
  <si>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</si>
  <si>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</si>
  <si>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</si>
  <si>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</si>
  <si>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</si>
  <si>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</si>
  <si>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</si>
  <si>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</si>
  <si>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</si>
  <si>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</si>
  <si>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</si>
  <si>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</si>
  <si>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</si>
  <si>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</si>
  <si>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</si>
  <si>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</si>
  <si>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</si>
  <si>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</si>
  <si>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</si>
  <si>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</si>
  <si>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</si>
  <si>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</si>
  <si>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</si>
  <si>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</si>
  <si>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</si>
  <si>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</si>
  <si>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</si>
  <si>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</si>
  <si>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</si>
  <si>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</si>
  <si>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</si>
  <si>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</si>
  <si>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</si>
  <si>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</si>
  <si>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</si>
  <si>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</si>
  <si>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</si>
  <si>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</si>
  <si>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</si>
  <si>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</si>
  <si>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</si>
  <si>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</si>
  <si>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</si>
  <si>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</si>
  <si>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</si>
  <si>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</si>
  <si>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</si>
  <si>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</si>
  <si>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</si>
  <si>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</si>
  <si>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</si>
  <si>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</si>
  <si>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</si>
  <si>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</si>
  <si>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</si>
  <si>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</si>
  <si>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</si>
  <si>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</si>
  <si>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</si>
  <si>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</si>
  <si>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</si>
  <si>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</si>
  <si>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</si>
  <si>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</si>
  <si>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</si>
  <si>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</si>
  <si>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</si>
  <si>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</si>
  <si>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</si>
  <si>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</si>
  <si>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</si>
  <si>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</si>
  <si>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</si>
  <si>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</si>
  <si>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</si>
  <si>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</si>
  <si>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</si>
  <si>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</si>
  <si>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</si>
  <si>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</si>
  <si>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</si>
  <si>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</si>
  <si>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</si>
  <si>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</si>
  <si>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</si>
  <si>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</si>
  <si>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</si>
  <si>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</si>
  <si>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</si>
  <si>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</si>
  <si>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</si>
  <si>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</si>
  <si>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</si>
  <si>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</si>
  <si>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</si>
  <si>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</si>
  <si>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</si>
  <si>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</si>
  <si>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</si>
  <si>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</si>
  <si>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</si>
  <si>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</si>
  <si>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</si>
  <si>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</si>
  <si>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</si>
  <si>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</si>
  <si>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</si>
  <si>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</si>
  <si>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</si>
  <si>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</si>
  <si>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</si>
  <si>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</si>
  <si>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</si>
  <si>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</si>
  <si>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</si>
  <si>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</si>
  <si>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</si>
  <si>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</si>
  <si>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</si>
  <si>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</si>
  <si>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</si>
  <si>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</si>
  <si>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</si>
  <si>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</si>
  <si>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</si>
  <si>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</si>
  <si>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</si>
  <si>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</si>
  <si>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</si>
  <si>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</si>
  <si>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</si>
  <si>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</si>
  <si>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</si>
  <si>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</si>
  <si>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</si>
  <si>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</si>
  <si>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</si>
  <si>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</si>
  <si>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</si>
  <si>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</si>
  <si>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</si>
  <si>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</si>
  <si>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</si>
  <si>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</si>
  <si>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</si>
  <si>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</si>
  <si>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</si>
  <si>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</si>
  <si>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</si>
  <si>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</si>
  <si>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</si>
  <si>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</si>
  <si>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</si>
  <si>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</si>
  <si>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</si>
  <si>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</si>
  <si>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</si>
  <si>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</si>
  <si>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</si>
  <si>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</si>
  <si>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</si>
  <si>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</si>
  <si>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</si>
  <si>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</si>
  <si>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</si>
  <si>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</si>
  <si>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</si>
  <si>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</si>
  <si>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</si>
  <si>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</si>
  <si>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</si>
  <si>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</si>
  <si>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</si>
  <si>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</si>
  <si>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</si>
  <si>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</si>
  <si>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</si>
  <si>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</si>
  <si>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</si>
  <si>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</si>
  <si>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</si>
  <si>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</si>
  <si>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</si>
  <si>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</si>
  <si>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</si>
  <si>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</si>
  <si>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</si>
  <si>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</si>
  <si>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</si>
  <si>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</si>
  <si>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</si>
  <si>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</si>
  <si>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</si>
  <si>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</si>
  <si>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</si>
  <si>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</si>
  <si>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</si>
  <si>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</si>
  <si>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</si>
  <si>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</si>
  <si>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</si>
  <si>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</si>
  <si>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</si>
  <si>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</si>
  <si>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</si>
  <si>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</si>
  <si>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</si>
  <si>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</si>
  <si>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</si>
  <si>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</si>
  <si>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</si>
  <si>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</si>
  <si>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</si>
  <si>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</si>
  <si>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</si>
  <si>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</si>
  <si>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</si>
  <si>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</si>
  <si>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</si>
  <si>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</si>
  <si>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</si>
  <si>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</si>
  <si>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</si>
  <si>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</si>
  <si>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</si>
  <si>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</si>
  <si>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</si>
  <si>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</si>
  <si>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</si>
  <si>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</si>
  <si>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</si>
  <si>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</si>
  <si>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</si>
  <si>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</si>
  <si>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</si>
  <si>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</si>
  <si>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</si>
  <si>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</si>
  <si>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</si>
  <si>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</si>
  <si>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</si>
  <si>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</si>
  <si>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</si>
  <si>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</si>
  <si>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</si>
  <si>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</si>
  <si>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</si>
  <si>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</si>
  <si>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</si>
  <si>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</si>
  <si>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</si>
  <si>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</si>
  <si>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</si>
  <si>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</si>
  <si>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</si>
  <si>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</si>
  <si>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</si>
  <si>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</si>
  <si>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</si>
  <si>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</si>
  <si>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</si>
  <si>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</si>
  <si>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</si>
  <si>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</si>
  <si>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</si>
  <si>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</si>
  <si>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</si>
  <si>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</si>
  <si>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</si>
  <si>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</si>
  <si>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</si>
  <si>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</si>
  <si>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</si>
  <si>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</si>
  <si>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</si>
  <si>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</si>
  <si>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</si>
  <si>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</si>
  <si>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</si>
  <si>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</si>
  <si>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</si>
  <si>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</si>
  <si>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</si>
  <si>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</si>
  <si>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</si>
  <si>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</si>
  <si>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</si>
  <si>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</si>
  <si>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</si>
  <si>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</si>
  <si>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</si>
  <si>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</si>
  <si>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</si>
  <si>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</si>
  <si>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</si>
  <si>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</si>
  <si>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</si>
  <si>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</si>
  <si>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</si>
  <si>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</si>
  <si>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</si>
  <si>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</si>
  <si>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</si>
  <si>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</si>
  <si>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</si>
  <si>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</si>
  <si>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</si>
  <si>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</si>
  <si>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</si>
  <si>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</si>
  <si>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</si>
  <si>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</si>
  <si>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</si>
  <si>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</si>
  <si>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</si>
  <si>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</si>
  <si>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</si>
  <si>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</si>
  <si>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</si>
  <si>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</si>
  <si>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</si>
  <si>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</si>
  <si>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</si>
  <si>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</si>
  <si>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</si>
  <si>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</si>
  <si>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</si>
  <si>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</si>
  <si>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</si>
  <si>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</si>
  <si>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</si>
  <si>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</si>
  <si>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</si>
  <si>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</si>
  <si>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</si>
  <si>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</si>
  <si>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</si>
  <si>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</si>
  <si>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</si>
  <si>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</si>
  <si>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</si>
  <si>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</si>
  <si>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</si>
  <si>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</si>
  <si>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</si>
  <si>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</si>
  <si>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</si>
  <si>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</si>
  <si>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</si>
  <si>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</si>
  <si>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</si>
  <si>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</si>
  <si>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</si>
  <si>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</si>
  <si>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</si>
  <si>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</si>
  <si>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</si>
  <si>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</si>
  <si>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</si>
  <si>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</si>
  <si>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</si>
  <si>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</si>
  <si>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</si>
  <si>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</si>
  <si>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</si>
  <si>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</si>
  <si>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</si>
  <si>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</si>
  <si>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</si>
  <si>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</si>
  <si>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</si>
  <si>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</si>
  <si>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</si>
  <si>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</si>
  <si>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</si>
  <si>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</si>
  <si>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</si>
  <si>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</si>
  <si>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</si>
  <si>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</si>
  <si>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</si>
  <si>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</si>
  <si>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</si>
  <si>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</si>
  <si>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</si>
  <si>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</si>
  <si>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</si>
  <si>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</si>
  <si>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</si>
  <si>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</si>
  <si>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</si>
  <si>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</si>
  <si>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</si>
  <si>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</si>
  <si>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</si>
  <si>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</si>
  <si>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</si>
  <si>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</si>
  <si>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</si>
  <si>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</si>
  <si>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</si>
  <si>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</si>
  <si>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</si>
  <si>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</si>
  <si>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</si>
  <si>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</si>
  <si>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</si>
  <si>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</si>
  <si>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</si>
  <si>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</si>
  <si>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</si>
  <si>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</si>
  <si>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</si>
  <si>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</si>
  <si>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</si>
  <si>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</si>
  <si>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</si>
  <si>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</si>
  <si>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</si>
  <si>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</si>
  <si>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</si>
  <si>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</si>
  <si>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</si>
  <si>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</si>
  <si>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</si>
  <si>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</si>
  <si>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</si>
  <si>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</si>
  <si>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</si>
  <si>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</si>
  <si>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</si>
  <si>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</si>
  <si>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</si>
  <si>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</si>
  <si>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</si>
  <si>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</si>
  <si>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</si>
  <si>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</si>
  <si>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</si>
  <si>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</si>
  <si>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</si>
  <si>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</si>
  <si>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</si>
  <si>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</si>
  <si>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</si>
  <si>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</si>
  <si>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</si>
  <si>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</si>
  <si>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</si>
  <si>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</si>
  <si>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</si>
  <si>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</si>
  <si>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</si>
  <si>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</si>
  <si>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</si>
  <si>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</si>
  <si>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</si>
  <si>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</si>
  <si>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</si>
  <si>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</si>
  <si>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</si>
  <si>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</si>
  <si>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</si>
  <si>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</si>
  <si>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</si>
  <si>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</si>
  <si>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</si>
  <si>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</si>
  <si>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</si>
  <si>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</si>
  <si>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</si>
  <si>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</si>
  <si>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</si>
  <si>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</si>
  <si>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</si>
  <si>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</si>
  <si>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</si>
  <si>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</si>
  <si>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</si>
  <si>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</si>
  <si>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</si>
  <si>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</si>
  <si>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</si>
  <si>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</si>
  <si>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</si>
  <si>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</si>
  <si>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</si>
  <si>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</si>
  <si>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</si>
  <si>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</si>
  <si>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</si>
  <si>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</si>
  <si>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</si>
  <si>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</si>
  <si>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</si>
  <si>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</si>
  <si>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</si>
  <si>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</si>
  <si>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</si>
  <si>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</si>
  <si>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</si>
  <si>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</si>
  <si>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</si>
  <si>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</si>
  <si>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</si>
  <si>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</si>
  <si>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</si>
  <si>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</si>
  <si>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</si>
  <si>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</si>
  <si>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</si>
  <si>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</si>
  <si>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</si>
  <si>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</si>
  <si>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</si>
  <si>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</si>
  <si>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</si>
  <si>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</si>
  <si>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</si>
  <si>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</si>
  <si>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</si>
  <si>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</si>
  <si>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</si>
  <si>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</si>
  <si>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</si>
  <si>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</si>
  <si>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</si>
  <si>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</si>
  <si>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</si>
  <si>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</si>
  <si>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</si>
  <si>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</si>
  <si>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</si>
  <si>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</si>
  <si>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</si>
  <si>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</si>
  <si>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</si>
  <si>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</si>
  <si>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</si>
  <si>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</si>
  <si>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</si>
  <si>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</si>
  <si>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</si>
  <si>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</si>
  <si>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</si>
  <si>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</si>
  <si>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</si>
  <si>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</si>
  <si>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</si>
  <si>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</si>
  <si>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</si>
  <si>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</si>
  <si>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</si>
  <si>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</si>
  <si>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</si>
  <si>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</si>
  <si>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</si>
  <si>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</si>
  <si>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</si>
  <si>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</si>
  <si>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</si>
  <si>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</si>
  <si>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</si>
  <si>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</si>
  <si>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</si>
  <si>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</si>
  <si>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</si>
  <si>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</si>
  <si>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</si>
  <si>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</si>
  <si>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</si>
  <si>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</si>
  <si>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</si>
  <si>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</si>
  <si>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</si>
  <si>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</si>
  <si>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</si>
  <si>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</si>
  <si>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</si>
  <si>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</si>
  <si>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</si>
  <si>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</si>
  <si>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</si>
  <si>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</si>
  <si>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</si>
  <si>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</si>
  <si>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</si>
  <si>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</si>
  <si>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</si>
  <si>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</si>
  <si>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</si>
  <si>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</si>
  <si>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</si>
  <si>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</si>
  <si>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</si>
  <si>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</si>
  <si>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</si>
  <si>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</si>
  <si>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</si>
  <si>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</si>
  <si>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</si>
  <si>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</si>
  <si>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</si>
  <si>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</si>
  <si>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</si>
  <si>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</si>
  <si>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</si>
  <si>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</si>
  <si>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</si>
  <si>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</si>
  <si>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</si>
  <si>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</si>
  <si>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</si>
  <si>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</si>
  <si>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</si>
  <si>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</si>
  <si>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</si>
  <si>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</si>
  <si>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</si>
  <si>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</si>
  <si>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</si>
  <si>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</si>
  <si>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</si>
  <si>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</si>
  <si>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</si>
  <si>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</si>
  <si>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</si>
  <si>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</si>
  <si>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</si>
  <si>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</si>
  <si>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</si>
  <si>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</si>
  <si>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</si>
  <si>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</si>
  <si>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</si>
  <si>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</si>
  <si>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</si>
  <si>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</si>
  <si>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</si>
  <si>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</si>
  <si>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</si>
  <si>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</si>
  <si>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</si>
  <si>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</si>
  <si>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</si>
  <si>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</si>
  <si>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</si>
  <si>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</si>
  <si>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</si>
  <si>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</si>
  <si>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</si>
  <si>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</si>
  <si>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</si>
  <si>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</si>
  <si>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</si>
  <si>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</si>
  <si>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</si>
  <si>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</si>
  <si>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</si>
  <si>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</si>
  <si>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</si>
  <si>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</si>
  <si>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</si>
  <si>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</si>
  <si>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</si>
  <si>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</si>
  <si>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</si>
  <si>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</si>
  <si>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</si>
  <si>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</si>
  <si>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</si>
  <si>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</si>
  <si>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</si>
  <si>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</si>
  <si>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</si>
  <si>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</si>
  <si>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</si>
  <si>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</si>
  <si>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</si>
  <si>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</si>
  <si>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</si>
  <si>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</si>
  <si>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</si>
  <si>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</si>
  <si>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</si>
  <si>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</si>
  <si>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</si>
  <si>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</si>
  <si>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</si>
  <si>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</si>
  <si>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</si>
  <si>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</si>
  <si>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</si>
  <si>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</si>
  <si>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</si>
  <si>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</si>
  <si>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</si>
  <si>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</si>
  <si>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</si>
  <si>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</si>
  <si>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</si>
  <si>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</si>
  <si>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</si>
  <si>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</si>
  <si>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</si>
  <si>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</si>
  <si>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</si>
  <si>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</si>
  <si>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</si>
  <si>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</si>
  <si>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</si>
  <si>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</si>
  <si>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</si>
  <si>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</si>
  <si>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</si>
  <si>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</si>
  <si>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</si>
  <si>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</si>
  <si>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</si>
  <si>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</si>
  <si>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</si>
  <si>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</si>
  <si>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</si>
  <si>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</si>
  <si>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</si>
  <si>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</si>
  <si>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</si>
  <si>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</si>
  <si>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</si>
  <si>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</si>
  <si>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</si>
  <si>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</si>
  <si>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</si>
  <si>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</si>
  <si>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</si>
  <si>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</si>
  <si>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</si>
  <si>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</si>
  <si>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</si>
  <si>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</si>
  <si>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</si>
  <si>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</si>
  <si>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</si>
  <si>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</si>
  <si>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</si>
  <si>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</si>
  <si>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</si>
  <si>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</si>
  <si>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</si>
  <si>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</si>
  <si>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</si>
  <si>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</si>
  <si>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</si>
  <si>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</si>
  <si>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</si>
  <si>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</si>
  <si>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</si>
  <si>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</si>
  <si>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</si>
  <si>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</si>
  <si>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</si>
  <si>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</si>
  <si>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</si>
  <si>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</si>
  <si>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</si>
  <si>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</si>
  <si>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</si>
  <si>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</si>
  <si>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</si>
  <si>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</si>
  <si>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</si>
  <si>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</si>
  <si>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</si>
  <si>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</si>
  <si>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</si>
  <si>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</si>
  <si>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</si>
  <si>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</si>
  <si>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</si>
  <si>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</si>
  <si>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</si>
  <si>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</si>
  <si>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</si>
  <si>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</si>
  <si>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</si>
  <si>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</si>
  <si>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</si>
  <si>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</si>
  <si>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</si>
  <si>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</si>
  <si>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</si>
  <si>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</si>
  <si>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</si>
  <si>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</si>
  <si>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</si>
  <si>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</si>
  <si>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</si>
  <si>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</si>
  <si>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</si>
  <si>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</si>
  <si>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</si>
  <si>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</si>
  <si>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</si>
  <si>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</si>
  <si>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</si>
  <si>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</si>
  <si>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</si>
  <si>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</si>
  <si>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</si>
  <si>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</si>
  <si>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</si>
  <si>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</si>
  <si>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</si>
  <si>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</si>
  <si>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</si>
  <si>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</si>
  <si>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</si>
  <si>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</si>
  <si>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</si>
  <si>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</si>
  <si>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</si>
  <si>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</si>
  <si>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</si>
  <si>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</si>
  <si>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</si>
  <si>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</si>
  <si>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</si>
  <si>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</si>
  <si>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</si>
  <si>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</si>
  <si>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</si>
  <si>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</si>
  <si>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</si>
  <si>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</si>
  <si>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</si>
  <si>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</si>
  <si>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</si>
  <si>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</si>
  <si>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</si>
  <si>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</si>
  <si>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</si>
  <si>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</si>
  <si>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</si>
  <si>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</si>
  <si>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</si>
  <si>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</si>
  <si>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</si>
  <si>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</si>
  <si>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</si>
  <si>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</si>
  <si>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</si>
  <si>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</si>
  <si>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</si>
  <si>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</si>
  <si>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</si>
  <si>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</si>
  <si>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</si>
  <si>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</si>
  <si>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</si>
  <si>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</si>
  <si>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</si>
  <si>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</si>
  <si>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</si>
  <si>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</si>
  <si>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</si>
  <si>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</si>
  <si>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</si>
  <si>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</si>
  <si>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</si>
  <si>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</si>
  <si>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</si>
  <si>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</si>
  <si>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</si>
  <si>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</si>
  <si>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</si>
  <si>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</si>
  <si>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</si>
  <si>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</si>
  <si>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</si>
  <si>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</si>
  <si>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</si>
  <si>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</si>
  <si>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</si>
  <si>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</si>
  <si>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</si>
  <si>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</si>
  <si>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</si>
  <si>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</si>
  <si>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</si>
  <si>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</si>
  <si>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</si>
  <si>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</si>
  <si>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</si>
  <si>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</si>
  <si>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</si>
  <si>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</si>
  <si>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</si>
  <si>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</si>
  <si>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</si>
  <si>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</si>
  <si>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</si>
  <si>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</si>
  <si>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</si>
  <si>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</si>
  <si>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</si>
  <si>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</si>
  <si>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</si>
  <si>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</si>
  <si>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</si>
  <si>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</si>
  <si>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</si>
  <si>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</si>
  <si>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</si>
  <si>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</si>
  <si>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</si>
  <si>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</si>
  <si>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</si>
  <si>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</si>
  <si>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</si>
  <si>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</si>
  <si>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</si>
  <si>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</si>
  <si>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</si>
  <si>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</si>
  <si>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</si>
  <si>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</si>
  <si>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</si>
  <si>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</si>
  <si>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</si>
  <si>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</si>
  <si>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</si>
  <si>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</si>
  <si>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</si>
  <si>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</si>
  <si>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</si>
  <si>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</si>
  <si>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</si>
  <si>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</si>
  <si>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</si>
  <si>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</si>
  <si>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</si>
  <si>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</si>
  <si>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</si>
  <si>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</si>
  <si>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</si>
  <si>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</si>
  <si>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</si>
  <si>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</si>
  <si>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</si>
  <si>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</si>
  <si>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</si>
  <si>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</si>
  <si>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</si>
  <si>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</si>
  <si>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</si>
  <si>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</si>
  <si>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</si>
  <si>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</si>
  <si>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</si>
  <si>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</si>
  <si>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</si>
  <si>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</si>
  <si>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</si>
  <si>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</si>
  <si>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</si>
  <si>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</si>
  <si>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</si>
  <si>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</si>
  <si>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</si>
  <si>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</si>
  <si>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</si>
  <si>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</si>
  <si>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</si>
  <si>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</si>
  <si>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</si>
  <si>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</si>
  <si>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</si>
  <si>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</si>
  <si>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</si>
  <si>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</si>
  <si>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</si>
  <si>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</si>
  <si>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</si>
  <si>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</si>
  <si>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</si>
  <si>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</si>
  <si>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</si>
  <si>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</si>
  <si>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</si>
  <si>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</si>
  <si>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</si>
  <si>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</si>
  <si>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</si>
  <si>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</si>
  <si>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</si>
  <si>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</si>
  <si>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</si>
  <si>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</si>
  <si>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</si>
  <si>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</si>
  <si>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</si>
  <si>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</si>
  <si>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</si>
  <si>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</si>
  <si>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</si>
  <si>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</si>
  <si>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</si>
  <si>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</si>
  <si>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</si>
  <si>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</si>
  <si>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</si>
  <si>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</si>
  <si>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</si>
  <si>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</si>
  <si>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</si>
  <si>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</si>
  <si>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</si>
  <si>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</si>
  <si>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</si>
  <si>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</si>
  <si>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</si>
  <si>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</si>
  <si>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</si>
  <si>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</si>
  <si>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</si>
  <si>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</si>
  <si>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</si>
  <si>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</si>
  <si>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</si>
  <si>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</si>
  <si>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</si>
  <si>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</si>
  <si>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</si>
  <si>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</si>
  <si>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</si>
  <si>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</si>
  <si>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</si>
  <si>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</si>
  <si>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</si>
  <si>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</si>
  <si>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</si>
  <si>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</si>
  <si>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</si>
  <si>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</si>
  <si>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</si>
  <si>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</si>
  <si>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</si>
  <si>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</si>
  <si>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</si>
  <si>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</si>
  <si>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</si>
  <si>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</si>
  <si>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</si>
  <si>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</si>
  <si>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</si>
  <si>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</si>
  <si>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</si>
  <si>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</si>
  <si>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</si>
  <si>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</si>
  <si>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</si>
  <si>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</si>
  <si>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</si>
  <si>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</si>
  <si>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</si>
  <si>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</si>
  <si>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</si>
  <si>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</si>
  <si>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</si>
  <si>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</si>
  <si>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</si>
  <si>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</si>
  <si>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</si>
  <si>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</si>
  <si>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</si>
  <si>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</si>
  <si>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</si>
  <si>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</si>
  <si>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</si>
  <si>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</si>
  <si>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</si>
  <si>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</si>
  <si>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</si>
  <si>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</si>
  <si>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</si>
  <si>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</si>
  <si>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</si>
  <si>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</si>
  <si>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</si>
  <si>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</si>
  <si>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</si>
  <si>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</si>
  <si>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</si>
  <si>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</si>
  <si>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</si>
  <si>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</si>
  <si>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</si>
  <si>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</si>
  <si>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</si>
  <si>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</si>
  <si>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</si>
  <si>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</si>
  <si>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</si>
  <si>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</si>
  <si>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</si>
  <si>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</si>
  <si>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</si>
  <si>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</si>
  <si>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</si>
  <si>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</si>
  <si>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</si>
  <si>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</si>
  <si>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</si>
  <si>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</si>
  <si>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</si>
  <si>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</si>
  <si>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</si>
  <si>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</si>
  <si>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</si>
  <si>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</si>
  <si>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</si>
  <si>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</si>
  <si>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</si>
  <si>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</si>
  <si>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</si>
  <si>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</si>
  <si>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</si>
  <si>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</si>
  <si>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</si>
  <si>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</si>
  <si>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</si>
  <si>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</si>
  <si>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</si>
  <si>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</si>
  <si>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</si>
  <si>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</si>
  <si>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</si>
  <si>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</si>
  <si>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</si>
  <si>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</si>
  <si>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</si>
  <si>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</si>
  <si>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</si>
  <si>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</si>
  <si>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</si>
  <si>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</si>
  <si>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</si>
  <si>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</si>
  <si>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</si>
  <si>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</si>
  <si>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</si>
  <si>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</si>
  <si>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</si>
  <si>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</si>
  <si>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</si>
  <si>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</si>
  <si>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</si>
  <si>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</si>
  <si>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</si>
  <si>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</si>
  <si>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</si>
  <si>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</si>
  <si>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</si>
  <si>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</si>
  <si>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</si>
  <si>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</si>
  <si>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</si>
  <si>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</si>
  <si>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</si>
  <si>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</si>
  <si>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</si>
  <si>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</si>
  <si>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</si>
  <si>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</si>
  <si>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</si>
  <si>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</si>
  <si>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</si>
  <si>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</si>
  <si>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</si>
  <si>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</si>
  <si>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</si>
  <si>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</si>
  <si>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</si>
  <si>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</si>
  <si>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</si>
  <si>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</si>
  <si>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</si>
  <si>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</si>
  <si>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</si>
  <si>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</si>
  <si>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</si>
  <si>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</si>
  <si>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</si>
  <si>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</si>
  <si>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</si>
  <si>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</si>
  <si>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</si>
  <si>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</si>
  <si>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</si>
  <si>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</si>
  <si>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</si>
  <si>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</si>
  <si>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</si>
  <si>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</si>
  <si>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</si>
  <si>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</si>
  <si>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</si>
  <si>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</si>
  <si>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</si>
  <si>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</si>
  <si>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</si>
  <si>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</si>
  <si>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</si>
  <si>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</si>
  <si>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</si>
  <si>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</si>
  <si>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</si>
  <si>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</si>
  <si>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</si>
  <si>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</si>
  <si>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</si>
  <si>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</si>
  <si>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</si>
  <si>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</si>
  <si>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</si>
  <si>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</si>
  <si>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</si>
  <si>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</si>
  <si>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</si>
  <si>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</si>
  <si>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</si>
  <si>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</si>
  <si>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</si>
  <si>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</si>
  <si>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</si>
  <si>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</si>
  <si>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</si>
  <si>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</si>
  <si>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</si>
  <si>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</si>
  <si>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</si>
  <si>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</si>
  <si>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</si>
  <si>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</si>
  <si>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</si>
  <si>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</si>
  <si>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</si>
  <si>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</si>
  <si>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</si>
  <si>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</si>
  <si>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</si>
  <si>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</si>
  <si>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</si>
  <si>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</si>
  <si>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</si>
  <si>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</si>
  <si>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</si>
  <si>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</si>
  <si>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</si>
  <si>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</si>
  <si>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</si>
  <si>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</si>
  <si>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</si>
  <si>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</si>
  <si>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</si>
  <si>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</si>
  <si>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</si>
  <si>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</si>
  <si>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</si>
  <si>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</si>
  <si>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</si>
  <si>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</si>
  <si>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</si>
  <si>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</si>
  <si>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</si>
  <si>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</si>
  <si>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</si>
  <si>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</si>
  <si>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</si>
  <si>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</si>
  <si>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</si>
  <si>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</si>
  <si>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</si>
  <si>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</si>
  <si>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</si>
  <si>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</si>
  <si>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</si>
  <si>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</si>
  <si>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</si>
  <si>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</si>
  <si>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</si>
  <si>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</si>
  <si>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</si>
  <si>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</si>
  <si>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</si>
  <si>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</si>
  <si>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</si>
  <si>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</si>
  <si>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</si>
  <si>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</si>
  <si>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</si>
  <si>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</si>
  <si>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</si>
  <si>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</si>
  <si>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</si>
  <si>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</si>
  <si>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</si>
  <si>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</si>
  <si>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</si>
  <si>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</si>
  <si>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</si>
  <si>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</si>
  <si>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</si>
  <si>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</si>
  <si>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</si>
  <si>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</si>
  <si>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</si>
  <si>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</si>
  <si>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</si>
  <si>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</si>
  <si>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</si>
  <si>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</si>
  <si>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</si>
  <si>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</si>
  <si>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</si>
  <si>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</si>
  <si>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</si>
  <si>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</si>
  <si>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</si>
  <si>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</si>
  <si>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</si>
  <si>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</si>
  <si>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</si>
  <si>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</si>
  <si>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</si>
  <si>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</si>
  <si>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</si>
  <si>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</si>
  <si>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</si>
  <si>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</si>
  <si>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</si>
  <si>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</si>
  <si>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</si>
  <si>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</si>
  <si>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</si>
  <si>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</si>
  <si>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</si>
  <si>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</si>
  <si>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</si>
  <si>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</si>
  <si>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</si>
  <si>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</si>
  <si>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</si>
  <si>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</si>
  <si>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</si>
  <si>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</si>
  <si>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</si>
  <si>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</si>
  <si>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</si>
  <si>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</si>
  <si>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</si>
  <si>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</si>
  <si>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</si>
  <si>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</si>
  <si>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</si>
  <si>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</si>
  <si>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</si>
  <si>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</si>
  <si>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</si>
  <si>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</si>
  <si>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</si>
  <si>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</si>
  <si>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</si>
  <si>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</si>
  <si>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</si>
  <si>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</si>
  <si>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</si>
  <si>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</si>
  <si>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</si>
  <si>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</si>
  <si>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</si>
  <si>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</si>
  <si>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</si>
  <si>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</si>
  <si>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</si>
  <si>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</si>
  <si>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</si>
  <si>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</si>
  <si>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</si>
  <si>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</si>
  <si>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</si>
  <si>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</si>
  <si>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</si>
  <si>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</si>
  <si>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</si>
  <si>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</si>
  <si>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</si>
  <si>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</si>
  <si>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</si>
  <si>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</si>
  <si>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</si>
  <si>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</si>
  <si>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</si>
  <si>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</si>
  <si>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</si>
  <si>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</si>
  <si>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</si>
  <si>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</si>
  <si>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</si>
  <si>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</si>
  <si>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</si>
  <si>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</si>
  <si>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</si>
  <si>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</si>
  <si>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</si>
  <si>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</si>
  <si>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</si>
  <si>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</si>
  <si>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</si>
  <si>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</si>
  <si>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</si>
  <si>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</si>
  <si>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</si>
  <si>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</si>
  <si>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</si>
  <si>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</si>
  <si>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</si>
  <si>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</si>
  <si>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</si>
  <si>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</si>
  <si>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</si>
  <si>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</si>
  <si>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</si>
  <si>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</si>
  <si>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</si>
  <si>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</si>
  <si>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</si>
  <si>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</si>
  <si>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</si>
  <si>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</si>
  <si>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</si>
  <si>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</si>
  <si>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</si>
  <si>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</si>
  <si>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</si>
  <si>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</si>
  <si>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</si>
  <si>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</si>
  <si>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</si>
  <si>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</si>
  <si>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</si>
  <si>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</si>
  <si>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</si>
  <si>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</si>
  <si>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</si>
  <si>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</si>
  <si>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</si>
  <si>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</si>
  <si>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</si>
  <si>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</si>
  <si>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</si>
  <si>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</si>
  <si>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</si>
  <si>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</si>
  <si>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</si>
  <si>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</si>
  <si>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</si>
  <si>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</si>
  <si>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</si>
  <si>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</si>
  <si>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</si>
  <si>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</si>
  <si>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</si>
  <si>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</si>
  <si>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</si>
  <si>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</si>
  <si>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</si>
  <si>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</si>
  <si>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</si>
  <si>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</si>
  <si>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</si>
  <si>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</si>
  <si>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</si>
  <si>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</si>
  <si>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</si>
  <si>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</si>
  <si>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</si>
  <si>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</si>
  <si>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</si>
  <si>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</si>
  <si>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</si>
  <si>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</si>
  <si>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</si>
  <si>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</si>
  <si>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</si>
  <si>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</si>
  <si>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</si>
  <si>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</si>
  <si>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</si>
  <si>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</si>
  <si>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</si>
  <si>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</si>
  <si>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</si>
  <si>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</si>
  <si>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</si>
  <si>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</si>
  <si>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</si>
  <si>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</si>
  <si>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</si>
  <si>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</si>
  <si>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</si>
  <si>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</si>
  <si>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</si>
  <si>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</si>
  <si>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</si>
  <si>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</si>
  <si>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</si>
  <si>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</si>
  <si>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</si>
  <si>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</si>
  <si>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</si>
  <si>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</si>
  <si>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</si>
  <si>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</si>
  <si>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</si>
  <si>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</si>
  <si>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</si>
  <si>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</si>
  <si>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</si>
  <si>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</si>
  <si>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</si>
  <si>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</si>
  <si>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</si>
  <si>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</si>
  <si>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</si>
  <si>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</si>
  <si>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</si>
  <si>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</si>
  <si>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</si>
  <si>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</si>
  <si>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</si>
  <si>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</si>
  <si>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</si>
  <si>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</si>
  <si>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</si>
  <si>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</si>
  <si>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</si>
  <si>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</si>
  <si>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</si>
  <si>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</si>
  <si>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</si>
  <si>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</si>
  <si>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</si>
  <si>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</si>
  <si>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</si>
  <si>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</si>
  <si>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</si>
  <si>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</si>
  <si>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</si>
  <si>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</si>
  <si>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</si>
  <si>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</si>
  <si>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</si>
  <si>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</si>
  <si>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</si>
  <si>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</si>
  <si>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</si>
  <si>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</si>
  <si>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</si>
  <si>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</si>
  <si>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</si>
  <si>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</si>
  <si>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</si>
  <si>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</si>
  <si>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</si>
  <si>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</si>
  <si>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</si>
  <si>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</si>
  <si>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</si>
  <si>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</si>
  <si>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</si>
  <si>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</si>
  <si>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</si>
  <si>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</si>
  <si>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</si>
  <si>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</si>
  <si>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</si>
  <si>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</si>
  <si>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</si>
  <si>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</si>
  <si>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</si>
  <si>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</si>
  <si>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</si>
  <si>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</si>
  <si>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</si>
  <si>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</si>
  <si>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</si>
  <si>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</si>
  <si>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</si>
  <si>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</si>
  <si>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</si>
  <si>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</si>
  <si>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</si>
  <si>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</si>
  <si>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</si>
  <si>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</si>
  <si>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</si>
  <si>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</si>
  <si>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</si>
  <si>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</si>
  <si>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</si>
  <si>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</si>
  <si>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</si>
  <si>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</si>
  <si>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</si>
  <si>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</si>
  <si>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</si>
  <si>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</si>
  <si>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</si>
  <si>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</si>
  <si>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</si>
  <si>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</si>
  <si>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</si>
  <si>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</si>
  <si>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</si>
  <si>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</si>
  <si>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</si>
  <si>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</si>
  <si>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</si>
  <si>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</si>
  <si>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</si>
  <si>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</si>
  <si>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</si>
  <si>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</si>
  <si>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</si>
  <si>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</si>
  <si>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</si>
  <si>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</si>
  <si>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</si>
  <si>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</si>
  <si>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</si>
  <si>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</si>
  <si>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</si>
  <si>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</si>
  <si>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</si>
  <si>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</si>
  <si>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</si>
  <si>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</si>
  <si>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</si>
  <si>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</si>
  <si>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</si>
  <si>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</si>
  <si>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</si>
  <si>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</si>
  <si>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</si>
  <si>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</si>
  <si>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</si>
  <si>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</si>
  <si>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</si>
  <si>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</si>
  <si>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</si>
  <si>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</si>
  <si>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</si>
  <si>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</si>
  <si>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</si>
  <si>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</si>
  <si>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</si>
  <si>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</si>
  <si>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</si>
  <si>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</si>
  <si>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</si>
  <si>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</si>
  <si>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</si>
  <si>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</si>
  <si>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</si>
  <si>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</si>
  <si>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</si>
  <si>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</si>
  <si>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</si>
  <si>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</si>
  <si>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</si>
  <si>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</si>
  <si>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</si>
  <si>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</si>
  <si>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</si>
  <si>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</si>
  <si>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</si>
  <si>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</si>
  <si>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</si>
  <si>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</si>
  <si>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</si>
  <si>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</si>
  <si>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</si>
  <si>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</si>
  <si>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</si>
  <si>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</si>
  <si>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</si>
  <si>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</si>
  <si>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</si>
  <si>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</si>
  <si>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</si>
  <si>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</si>
  <si>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</si>
  <si>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</si>
  <si>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</si>
  <si>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</si>
  <si>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</si>
  <si>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</si>
  <si>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</si>
  <si>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</si>
  <si>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</si>
  <si>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</si>
  <si>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</si>
  <si>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</si>
  <si>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</si>
  <si>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</si>
  <si>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</si>
  <si>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</si>
  <si>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</si>
  <si>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</si>
  <si>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</si>
  <si>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</si>
  <si>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</si>
  <si>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</si>
  <si>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</si>
  <si>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</si>
  <si>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</si>
  <si>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</si>
  <si>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</si>
  <si>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</si>
  <si>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</si>
  <si>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</si>
  <si>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</si>
  <si>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</si>
  <si>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</si>
  <si>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</si>
  <si>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</si>
  <si>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</si>
  <si>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</si>
  <si>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</si>
  <si>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</si>
  <si>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</si>
  <si>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</si>
  <si>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</si>
  <si>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</si>
  <si>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</si>
  <si>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</si>
  <si>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</si>
  <si>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</si>
  <si>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</si>
  <si>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</si>
  <si>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</si>
  <si>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</si>
  <si>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</si>
  <si>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</si>
  <si>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</si>
  <si>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</si>
  <si>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</si>
  <si>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</si>
  <si>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</si>
  <si>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</si>
  <si>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</si>
  <si>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</si>
  <si>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</si>
  <si>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</si>
  <si>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</si>
  <si>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</si>
  <si>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</si>
  <si>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</si>
  <si>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</si>
  <si>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</si>
  <si>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</si>
  <si>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</si>
  <si>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</si>
  <si>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</si>
  <si>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</si>
  <si>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</si>
  <si>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</si>
  <si>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</si>
  <si>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</si>
  <si>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</si>
  <si>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</si>
  <si>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</si>
  <si>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</si>
  <si>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</si>
  <si>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</si>
  <si>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</si>
  <si>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</si>
  <si>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</si>
  <si>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</si>
  <si>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</si>
  <si>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</si>
  <si>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</si>
  <si>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</si>
  <si>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</si>
  <si>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</si>
  <si>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</si>
  <si>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</si>
  <si>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</si>
  <si>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</si>
  <si>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</si>
  <si>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</si>
  <si>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</si>
  <si>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</si>
  <si>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</si>
  <si>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</si>
  <si>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</si>
  <si>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</si>
  <si>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</si>
  <si>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</si>
  <si>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</si>
  <si>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</si>
  <si>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</si>
  <si>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</si>
  <si>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</si>
  <si>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</si>
  <si>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</si>
  <si>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</si>
  <si>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</si>
  <si>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</si>
  <si>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</si>
  <si>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</si>
  <si>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</si>
  <si>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</si>
  <si>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</si>
  <si>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</si>
  <si>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</si>
  <si>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</si>
  <si>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</si>
  <si>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</si>
  <si>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</si>
  <si>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</si>
  <si>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</si>
  <si>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</si>
  <si>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</si>
  <si>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</si>
  <si>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</si>
  <si>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</si>
  <si>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</si>
  <si>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</si>
  <si>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</si>
  <si>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</si>
  <si>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</si>
  <si>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</si>
  <si>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</si>
  <si>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</si>
  <si>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</si>
  <si>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</si>
  <si>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</si>
  <si>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</si>
  <si>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</si>
  <si>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</si>
  <si>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</si>
  <si>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</si>
  <si>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</si>
  <si>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</si>
  <si>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</si>
  <si>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</si>
  <si>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</si>
  <si>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</si>
  <si>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</si>
  <si>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</si>
  <si>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</si>
  <si>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</si>
  <si>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</si>
  <si>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</si>
  <si>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</si>
  <si>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</si>
  <si>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</si>
  <si>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</si>
  <si>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</si>
  <si>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</si>
  <si>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</si>
  <si>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</si>
  <si>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</si>
  <si>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</si>
  <si>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</si>
  <si>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</si>
  <si>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</si>
  <si>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</si>
  <si>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</si>
  <si>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</si>
  <si>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</si>
  <si>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</si>
  <si>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</si>
  <si>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</si>
  <si>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</si>
  <si>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</si>
  <si>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</si>
  <si>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</si>
  <si>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</si>
  <si>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</si>
  <si>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</si>
  <si>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</si>
  <si>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</si>
  <si>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</si>
  <si>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</si>
  <si>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</si>
  <si>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</si>
  <si>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</si>
  <si>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</si>
  <si>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</si>
  <si>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</si>
  <si>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</si>
  <si>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</si>
  <si>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</si>
  <si>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</si>
  <si>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</si>
  <si>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</si>
  <si>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</si>
  <si>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</si>
  <si>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</si>
  <si>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</si>
  <si>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</si>
  <si>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</si>
  <si>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</si>
  <si>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</si>
  <si>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</si>
  <si>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</si>
  <si>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</si>
  <si>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</si>
  <si>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</si>
  <si>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</si>
  <si>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</si>
  <si>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</si>
  <si>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</si>
  <si>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</si>
  <si>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</si>
  <si>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</si>
  <si>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</si>
  <si>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</si>
  <si>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</si>
  <si>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</si>
  <si>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</si>
  <si>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</si>
  <si>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</si>
  <si>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</si>
  <si>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</si>
  <si>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</si>
  <si>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</si>
  <si>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</si>
  <si>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</si>
  <si>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</si>
  <si>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</si>
  <si>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</si>
  <si>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</si>
  <si>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</si>
  <si>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</si>
  <si>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</si>
  <si>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</si>
  <si>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</si>
  <si>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</si>
  <si>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</si>
  <si>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</si>
  <si>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</si>
  <si>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</si>
  <si>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</si>
  <si>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</si>
  <si>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</si>
  <si>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</si>
  <si>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</si>
  <si>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</si>
  <si>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</si>
  <si>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</si>
  <si>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</si>
  <si>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</si>
  <si>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</si>
  <si>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</si>
  <si>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</si>
  <si>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</si>
  <si>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</si>
  <si>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</si>
  <si>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</si>
  <si>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</si>
  <si>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</si>
  <si>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</si>
  <si>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</si>
  <si>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</si>
  <si>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</si>
  <si>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</si>
  <si>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</si>
  <si>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</si>
  <si>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</si>
  <si>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</si>
  <si>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</si>
  <si>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</si>
  <si>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</si>
  <si>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</si>
  <si>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</si>
  <si>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</si>
  <si>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</si>
  <si>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</si>
  <si>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</si>
  <si>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</si>
  <si>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</si>
  <si>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</si>
  <si>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</si>
  <si>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</si>
  <si>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</si>
  <si>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</si>
  <si>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</si>
  <si>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</si>
  <si>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</si>
  <si>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</si>
  <si>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</si>
  <si>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</si>
  <si>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</si>
  <si>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</si>
  <si>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</si>
  <si>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</si>
  <si>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</si>
  <si>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</si>
  <si>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</si>
  <si>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</si>
  <si>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</si>
  <si>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</si>
  <si>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</si>
  <si>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</si>
  <si>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</si>
  <si>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</si>
  <si>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</si>
  <si>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</si>
  <si>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</si>
  <si>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</si>
  <si>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</si>
  <si>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</si>
  <si>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</si>
  <si>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</si>
  <si>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</si>
  <si>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</si>
  <si>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</si>
  <si>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</si>
  <si>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</si>
  <si>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</si>
  <si>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</si>
  <si>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</si>
  <si>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</si>
  <si>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</si>
  <si>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</si>
  <si>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</si>
  <si>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</si>
  <si>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</si>
  <si>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</si>
  <si>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</si>
  <si>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</si>
  <si>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</si>
  <si>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</si>
  <si>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</si>
  <si>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</si>
  <si>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</si>
  <si>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</si>
  <si>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</si>
  <si>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</si>
  <si>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</si>
  <si>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</si>
  <si>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</si>
  <si>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</si>
  <si>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</si>
  <si>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</si>
  <si>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</si>
  <si>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</si>
  <si>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</si>
  <si>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</si>
  <si>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</si>
  <si>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</si>
  <si>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</si>
  <si>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</si>
  <si>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</si>
  <si>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</si>
  <si>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</si>
  <si>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</si>
  <si>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</si>
  <si>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</si>
  <si>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</si>
  <si>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</si>
  <si>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</si>
  <si>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</si>
  <si>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</si>
  <si>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</si>
  <si>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</si>
  <si>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</si>
  <si>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</si>
  <si>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</si>
  <si>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</si>
  <si>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</si>
  <si>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</si>
  <si>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</si>
  <si>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</si>
  <si>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</si>
  <si>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</si>
  <si>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</si>
  <si>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</si>
  <si>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</si>
  <si>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</si>
  <si>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</si>
  <si>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</si>
  <si>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</si>
  <si>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</si>
  <si>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</si>
  <si>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</si>
  <si>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</si>
  <si>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</si>
  <si>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</si>
  <si>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</si>
  <si>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</si>
  <si>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</si>
  <si>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</si>
  <si>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</si>
  <si>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</si>
  <si>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</si>
  <si>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</si>
  <si>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</si>
  <si>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</si>
  <si>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</si>
  <si>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</si>
  <si>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</si>
  <si>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</si>
  <si>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</si>
  <si>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</si>
  <si>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</si>
  <si>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</si>
  <si>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</si>
  <si>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</si>
  <si>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</si>
  <si>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</si>
  <si>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</si>
  <si>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</si>
  <si>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</si>
  <si>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</si>
  <si>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</si>
  <si>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</si>
  <si>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</si>
  <si>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</si>
  <si>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</si>
  <si>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</si>
  <si>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</si>
  <si>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</si>
  <si>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</si>
  <si>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</si>
  <si>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</si>
  <si>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</si>
  <si>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</si>
  <si>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</si>
  <si>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</si>
  <si>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</si>
  <si>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</si>
  <si>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</si>
  <si>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</si>
  <si>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</si>
  <si>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</si>
  <si>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</si>
  <si>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</si>
  <si>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</si>
  <si>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</si>
  <si>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</si>
  <si>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</si>
  <si>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</si>
  <si>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</si>
  <si>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</si>
  <si>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</si>
  <si>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</si>
  <si>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</si>
  <si>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</si>
  <si>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</si>
  <si>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</si>
  <si>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</si>
  <si>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</si>
  <si>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</si>
  <si>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</si>
  <si>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</si>
  <si>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</si>
  <si>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</si>
  <si>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</si>
  <si>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</si>
  <si>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</si>
  <si>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</si>
  <si>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</si>
  <si>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</si>
  <si>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</si>
  <si>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</si>
  <si>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</si>
  <si>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</si>
  <si>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</si>
  <si>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</si>
  <si>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</si>
  <si>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</si>
  <si>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</si>
  <si>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</si>
  <si>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</si>
  <si>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</si>
  <si>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</si>
  <si>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</si>
  <si>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</si>
  <si>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</si>
  <si>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</si>
  <si>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</si>
  <si>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</si>
  <si>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</si>
  <si>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</si>
  <si>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</si>
  <si>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</si>
  <si>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</si>
  <si>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</si>
  <si>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</si>
  <si>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</si>
  <si>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</si>
  <si>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</si>
  <si>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</si>
  <si>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</si>
  <si>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</si>
  <si>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</si>
  <si>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</si>
  <si>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</si>
  <si>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</si>
  <si>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</si>
  <si>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</si>
  <si>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</si>
  <si>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</si>
  <si>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</si>
  <si>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</si>
  <si>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</si>
  <si>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</si>
  <si>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</si>
  <si>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</si>
  <si>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</si>
  <si>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</si>
  <si>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</si>
  <si>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</si>
  <si>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</si>
  <si>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</si>
  <si>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</si>
  <si>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</si>
  <si>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</si>
  <si>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</si>
  <si>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</si>
  <si>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</si>
  <si>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</si>
  <si>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</si>
  <si>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</si>
  <si>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</si>
  <si>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</si>
  <si>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</si>
  <si>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</si>
  <si>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</si>
  <si>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</si>
  <si>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</si>
  <si>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</si>
  <si>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</si>
  <si>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</si>
  <si>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</si>
  <si>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</si>
  <si>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</si>
  <si>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</si>
  <si>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</si>
  <si>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</si>
  <si>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</si>
  <si>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</si>
  <si>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</si>
  <si>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</si>
  <si>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</si>
  <si>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</si>
  <si>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</si>
  <si>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</si>
  <si>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</si>
  <si>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</si>
  <si>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</si>
  <si>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</si>
  <si>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</si>
  <si>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</si>
  <si>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</si>
  <si>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</si>
  <si>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</si>
  <si>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</si>
  <si>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</si>
  <si>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</si>
  <si>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</si>
  <si>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</si>
  <si>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</si>
  <si>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</si>
  <si>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</si>
  <si>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</si>
  <si>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</si>
  <si>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</si>
  <si>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</si>
  <si>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</si>
  <si>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</si>
  <si>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</si>
  <si>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</si>
  <si>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</si>
  <si>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</si>
  <si>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</si>
  <si>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</si>
  <si>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</si>
  <si>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</si>
  <si>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</si>
  <si>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</si>
  <si>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</si>
  <si>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</si>
  <si>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</si>
  <si>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</si>
  <si>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</si>
  <si>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</si>
  <si>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</si>
  <si>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</si>
  <si>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</si>
  <si>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</si>
  <si>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</si>
  <si>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</si>
  <si>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</si>
  <si>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</si>
  <si>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</si>
  <si>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</si>
  <si>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</si>
  <si>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</si>
  <si>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</si>
  <si>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</si>
  <si>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</si>
  <si>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</si>
  <si>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</si>
  <si>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</si>
  <si>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</si>
  <si>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</si>
  <si>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</si>
  <si>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</si>
  <si>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</si>
  <si>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</si>
  <si>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</si>
  <si>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</si>
  <si>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</si>
  <si>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</si>
  <si>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</si>
  <si>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</si>
  <si>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</si>
  <si>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</si>
  <si>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</si>
  <si>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</si>
  <si>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</si>
  <si>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</si>
  <si>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</si>
  <si>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</si>
  <si>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</si>
  <si>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</si>
  <si>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</si>
  <si>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</si>
  <si>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</si>
  <si>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</si>
  <si>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</si>
  <si>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</si>
  <si>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</si>
  <si>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</si>
  <si>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</si>
  <si>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</si>
  <si>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</si>
  <si>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</si>
  <si>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</si>
  <si>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</si>
  <si>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</si>
  <si>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</si>
  <si>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</si>
  <si>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</si>
  <si>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</si>
  <si>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</si>
  <si>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</si>
  <si>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</si>
  <si>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</si>
  <si>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</si>
  <si>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</si>
  <si>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</si>
  <si>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</si>
  <si>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</si>
  <si>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</si>
  <si>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</si>
  <si>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</si>
  <si>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</si>
  <si>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</si>
  <si>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</si>
  <si>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</si>
  <si>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</si>
  <si>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</si>
  <si>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</si>
  <si>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</si>
  <si>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</si>
  <si>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</si>
  <si>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</si>
  <si>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</si>
  <si>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</si>
  <si>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</si>
  <si>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</si>
  <si>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</si>
  <si>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</si>
  <si>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</si>
  <si>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</si>
  <si>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</si>
  <si>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</si>
  <si>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</si>
  <si>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</si>
  <si>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</si>
  <si>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</si>
  <si>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</si>
  <si>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</si>
  <si>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</si>
  <si>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</si>
  <si>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</si>
  <si>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</si>
  <si>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</si>
  <si>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</si>
  <si>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</si>
  <si>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</si>
  <si>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</si>
  <si>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</si>
  <si>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</si>
  <si>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</si>
  <si>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</si>
  <si>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</si>
  <si>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</si>
  <si>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</si>
  <si>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</si>
  <si>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</si>
  <si>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</si>
  <si>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</si>
  <si>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</si>
  <si>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</si>
  <si>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</si>
  <si>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</si>
  <si>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</si>
  <si>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</si>
  <si>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</si>
  <si>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</si>
  <si>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</si>
  <si>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</si>
  <si>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</si>
  <si>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</si>
  <si>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</si>
  <si>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</si>
  <si>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</si>
  <si>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</si>
  <si>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</si>
  <si>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</si>
  <si>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</si>
  <si>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</si>
  <si>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</si>
  <si>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</si>
  <si>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</si>
  <si>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</si>
  <si>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</si>
  <si>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</si>
  <si>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</si>
  <si>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</si>
  <si>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</si>
  <si>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</si>
  <si>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</si>
  <si>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</si>
  <si>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</si>
  <si>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</si>
  <si>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</si>
  <si>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</si>
  <si>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</si>
  <si>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</si>
  <si>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</si>
  <si>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</si>
  <si>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</si>
  <si>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</si>
  <si>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</si>
  <si>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</si>
  <si>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</si>
  <si>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</si>
  <si>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</si>
  <si>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</si>
  <si>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</si>
  <si>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</si>
  <si>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</si>
  <si>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</si>
  <si>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</si>
  <si>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</si>
  <si>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</si>
  <si>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</si>
  <si>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</si>
  <si>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</si>
  <si>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</si>
  <si>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</si>
  <si>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</si>
  <si>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</si>
  <si>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</si>
  <si>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</si>
  <si>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</si>
  <si>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</si>
  <si>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</si>
  <si>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</si>
  <si>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</si>
  <si>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</si>
  <si>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</si>
  <si>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</si>
  <si>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</si>
  <si>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</si>
  <si>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</si>
  <si>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</si>
  <si>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</si>
  <si>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</si>
  <si>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</si>
  <si>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</si>
  <si>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</si>
  <si>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</si>
  <si>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</si>
  <si>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</si>
  <si>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</si>
  <si>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</si>
  <si>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</si>
  <si>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</si>
  <si>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</si>
  <si>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</si>
  <si>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</si>
  <si>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</si>
  <si>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</si>
  <si>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</si>
  <si>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</si>
  <si>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</si>
  <si>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</si>
  <si>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</si>
  <si>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</si>
  <si>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</si>
  <si>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</si>
  <si>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</si>
  <si>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</si>
  <si>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</si>
  <si>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</si>
  <si>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</si>
  <si>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</si>
  <si>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</si>
  <si>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</si>
  <si>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</si>
  <si>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</si>
  <si>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</si>
  <si>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</si>
  <si>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</si>
  <si>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</si>
  <si>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</si>
  <si>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</si>
  <si>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</si>
  <si>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</si>
  <si>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</si>
  <si>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</si>
  <si>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</si>
  <si>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</si>
  <si>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</si>
  <si>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</si>
  <si>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</si>
  <si>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</si>
  <si>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</si>
  <si>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</si>
  <si>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</si>
  <si>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</si>
  <si>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</si>
  <si>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</si>
  <si>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</si>
  <si>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</si>
  <si>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</si>
  <si>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</si>
  <si>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</si>
  <si>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</si>
  <si>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</si>
  <si>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</si>
  <si>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</si>
  <si>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</si>
  <si>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</si>
  <si>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</si>
  <si>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</si>
  <si>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</si>
  <si>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</si>
  <si>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</si>
  <si>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</si>
  <si>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</si>
  <si>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</si>
  <si>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</si>
  <si>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</si>
  <si>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</si>
  <si>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</si>
  <si>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</si>
  <si>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</si>
  <si>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</si>
  <si>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</si>
  <si>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</si>
  <si>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</si>
  <si>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</si>
  <si>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</si>
  <si>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</si>
  <si>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</si>
  <si>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</si>
  <si>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</si>
  <si>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</si>
  <si>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</si>
  <si>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</si>
  <si>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</si>
  <si>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</si>
  <si>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</si>
  <si>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</si>
  <si>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</si>
  <si>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</si>
  <si>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</si>
  <si>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</si>
  <si>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</si>
  <si>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</si>
  <si>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</si>
  <si>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</si>
  <si>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</si>
  <si>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</si>
  <si>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</si>
  <si>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</si>
  <si>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</si>
  <si>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</si>
  <si>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</si>
  <si>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</si>
  <si>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</si>
  <si>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</si>
  <si>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</si>
  <si>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</si>
  <si>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</si>
  <si>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</si>
  <si>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</si>
  <si>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</si>
  <si>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</si>
  <si>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</si>
  <si>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</si>
  <si>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</si>
  <si>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</si>
  <si>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</si>
  <si>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</si>
  <si>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</si>
  <si>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</si>
  <si>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</si>
  <si>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</si>
  <si>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</si>
  <si>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</si>
  <si>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</si>
  <si>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</si>
  <si>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</si>
  <si>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</si>
  <si>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</si>
  <si>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</si>
  <si>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</si>
  <si>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</si>
  <si>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</si>
  <si>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</si>
  <si>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</si>
  <si>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</si>
  <si>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</si>
  <si>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</si>
  <si>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</si>
  <si>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</si>
  <si>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</si>
  <si>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</si>
  <si>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</si>
  <si>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</si>
  <si>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</si>
  <si>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</si>
  <si>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</si>
  <si>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</si>
  <si>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</si>
  <si>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</si>
  <si>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</si>
  <si>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</si>
  <si>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</si>
  <si>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</si>
  <si>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</si>
  <si>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</si>
  <si>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</si>
  <si>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</si>
  <si>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</si>
  <si>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</si>
  <si>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</si>
  <si>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</si>
  <si>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</si>
  <si>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</si>
  <si>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</si>
  <si>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</si>
  <si>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</si>
  <si>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</si>
  <si>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</si>
  <si>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</si>
  <si>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</si>
  <si>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</si>
  <si>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</si>
  <si>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</si>
  <si>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</si>
  <si>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</si>
  <si>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</si>
  <si>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</si>
  <si>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</si>
  <si>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</si>
  <si>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</si>
  <si>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</si>
  <si>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</si>
  <si>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</si>
  <si>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</si>
  <si>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</si>
  <si>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</si>
  <si>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</si>
  <si>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</si>
  <si>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</si>
  <si>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</si>
  <si>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</si>
  <si>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</si>
  <si>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</si>
  <si>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</si>
  <si>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</si>
  <si>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</si>
  <si>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</si>
  <si>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</si>
  <si>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</si>
  <si>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</si>
  <si>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</si>
  <si>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</si>
  <si>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</si>
  <si>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</si>
  <si>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</si>
  <si>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</si>
  <si>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</si>
  <si>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</si>
  <si>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</si>
  <si>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</si>
  <si>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</si>
  <si>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</si>
  <si>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</si>
  <si>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</si>
  <si>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</si>
  <si>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</si>
  <si>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</si>
  <si>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</si>
  <si>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</si>
  <si>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</si>
  <si>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</si>
  <si>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</si>
  <si>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</si>
  <si>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</si>
  <si>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</si>
  <si>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</si>
  <si>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</si>
  <si>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</si>
  <si>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</si>
  <si>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</si>
  <si>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</si>
  <si>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</si>
  <si>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</si>
  <si>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</si>
  <si>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</si>
  <si>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</si>
  <si>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</si>
  <si>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</si>
  <si>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</si>
  <si>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</si>
  <si>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</si>
  <si>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</si>
  <si>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</si>
  <si>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</si>
  <si>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</si>
  <si>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</si>
  <si>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</si>
  <si>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</si>
  <si>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</si>
  <si>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</si>
  <si>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</si>
  <si>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</si>
  <si>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</si>
  <si>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</si>
  <si>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</si>
  <si>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</si>
  <si>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</si>
  <si>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</si>
  <si>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</si>
  <si>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</si>
  <si>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</si>
  <si>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</si>
  <si>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</si>
  <si>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</si>
  <si>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</si>
  <si>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</si>
  <si>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</si>
  <si>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</si>
  <si>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</si>
  <si>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</si>
  <si>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</si>
  <si>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</si>
  <si>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</si>
  <si>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</si>
  <si>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</si>
  <si>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</si>
  <si>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</si>
  <si>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</si>
  <si>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</si>
  <si>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</si>
  <si>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</si>
  <si>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</si>
  <si>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</si>
  <si>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</si>
  <si>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</si>
  <si>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</si>
  <si>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</si>
  <si>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</si>
  <si>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</si>
  <si>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</si>
  <si>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</si>
  <si>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</si>
  <si>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</si>
  <si>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</si>
  <si>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</si>
  <si>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</si>
  <si>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</si>
  <si>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</si>
  <si>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</si>
  <si>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</si>
  <si>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</si>
  <si>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</si>
  <si>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</si>
  <si>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</si>
  <si>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</si>
  <si>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</si>
  <si>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</si>
  <si>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</si>
  <si>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</si>
  <si>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</si>
  <si>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</si>
  <si>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</si>
  <si>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</si>
  <si>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</si>
  <si>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</si>
  <si>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</si>
  <si>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</si>
  <si>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</si>
  <si>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</si>
  <si>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</si>
  <si>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</si>
  <si>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</si>
  <si>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</si>
  <si>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</si>
  <si>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</si>
  <si>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</si>
  <si>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</si>
  <si>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</si>
  <si>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</si>
  <si>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</si>
  <si>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</si>
  <si>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</si>
  <si>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</si>
  <si>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</si>
  <si>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</si>
  <si>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</si>
  <si>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</si>
  <si>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</si>
  <si>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</si>
  <si>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</si>
  <si>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</si>
  <si>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</si>
  <si>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</si>
  <si>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</si>
  <si>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</si>
  <si>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</si>
  <si>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</si>
  <si>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</si>
  <si>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</si>
  <si>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</si>
  <si>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</si>
  <si>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</si>
  <si>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</si>
  <si>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</si>
  <si>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</si>
  <si>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</si>
  <si>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</si>
  <si>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</si>
  <si>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</si>
  <si>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</si>
  <si>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</si>
  <si>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</si>
  <si>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</si>
  <si>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</si>
  <si>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</si>
  <si>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</si>
  <si>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</si>
  <si>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</si>
  <si>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</si>
  <si>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</si>
  <si>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</si>
  <si>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</si>
  <si>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</si>
  <si>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</si>
  <si>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</si>
  <si>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</si>
  <si>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</si>
  <si>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</si>
  <si>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</si>
  <si>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</si>
  <si>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</si>
  <si>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</si>
  <si>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</si>
  <si>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</si>
  <si>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</si>
  <si>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</si>
  <si>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</si>
  <si>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</si>
  <si>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</si>
  <si>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</si>
  <si>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</si>
  <si>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</si>
  <si>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</si>
  <si>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</si>
  <si>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</si>
  <si>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</si>
  <si>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</si>
  <si>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</si>
  <si>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</si>
  <si>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</si>
  <si>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</si>
  <si>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</si>
  <si>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</si>
  <si>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</si>
  <si>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</si>
  <si>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</si>
  <si>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</si>
  <si>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</si>
  <si>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</si>
  <si>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</si>
  <si>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</si>
  <si>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</si>
  <si>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</si>
  <si>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</si>
  <si>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</si>
  <si>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</si>
  <si>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</si>
  <si>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</si>
  <si>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</si>
  <si>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</si>
  <si>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</si>
  <si>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</si>
  <si>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</si>
  <si>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</si>
  <si>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</si>
  <si>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</si>
  <si>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</si>
  <si>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</si>
  <si>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</si>
  <si>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</si>
  <si>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</si>
  <si>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</si>
  <si>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</si>
  <si>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</si>
  <si>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</si>
  <si>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</si>
  <si>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</si>
  <si>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</si>
  <si>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</si>
  <si>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</si>
  <si>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</si>
  <si>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</si>
  <si>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</si>
  <si>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</si>
  <si>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</si>
  <si>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</si>
  <si>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</si>
  <si>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</si>
  <si>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</si>
  <si>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</si>
  <si>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</si>
  <si>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</si>
  <si>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</si>
  <si>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</si>
  <si>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</si>
  <si>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</si>
  <si>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</si>
  <si>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</si>
  <si>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</si>
  <si>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</si>
  <si>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</si>
  <si>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</si>
  <si>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</si>
  <si>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</si>
  <si>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</si>
  <si>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</si>
  <si>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</si>
  <si>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</si>
  <si>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</si>
  <si>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</si>
  <si>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</si>
  <si>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</si>
  <si>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</si>
  <si>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</si>
  <si>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</si>
  <si>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</si>
  <si>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</si>
  <si>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</si>
  <si>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</si>
  <si>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</si>
  <si>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</si>
  <si>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</si>
  <si>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</si>
  <si>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</si>
  <si>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</si>
  <si>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</si>
  <si>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</si>
  <si>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</si>
  <si>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</si>
  <si>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</si>
  <si>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</si>
  <si>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</si>
  <si>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</si>
  <si>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</si>
  <si>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</si>
  <si>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</si>
  <si>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</si>
  <si>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</si>
  <si>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</si>
  <si>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</si>
  <si>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</si>
  <si>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</si>
  <si>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</si>
  <si>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</si>
  <si>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</si>
  <si>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</si>
  <si>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</si>
  <si>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</si>
  <si>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</si>
  <si>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</si>
  <si>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</si>
  <si>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</si>
  <si>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</si>
  <si>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</si>
  <si>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</si>
  <si>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</si>
  <si>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</si>
  <si>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</si>
  <si>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</si>
  <si>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</si>
  <si>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</si>
  <si>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</si>
  <si>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</si>
  <si>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</si>
  <si>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</si>
  <si>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</si>
  <si>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</si>
  <si>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</si>
  <si>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</si>
  <si>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</si>
  <si>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</si>
  <si>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</si>
  <si>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</si>
  <si>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</si>
  <si>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</si>
  <si>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</si>
  <si>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</si>
  <si>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</si>
  <si>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</si>
  <si>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</si>
  <si>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</si>
  <si>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</si>
  <si>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</si>
  <si>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</si>
  <si>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</si>
  <si>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</si>
  <si>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</si>
  <si>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</si>
  <si>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</si>
  <si>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</si>
  <si>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</si>
  <si>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</si>
  <si>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</si>
  <si>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</si>
  <si>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</si>
  <si>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</si>
  <si>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</si>
  <si>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</si>
  <si>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</si>
  <si>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</si>
  <si>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</si>
  <si>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</si>
  <si>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</si>
  <si>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</si>
  <si>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</si>
  <si>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</si>
  <si>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</si>
  <si>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</si>
  <si>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</si>
  <si>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</si>
  <si>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</si>
  <si>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</si>
  <si>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</si>
  <si>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</si>
  <si>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</si>
  <si>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</si>
  <si>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</si>
  <si>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</si>
  <si>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</si>
  <si>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</si>
  <si>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</si>
  <si>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</si>
  <si>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</si>
  <si>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</si>
  <si>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</si>
  <si>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</si>
  <si>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</si>
  <si>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</si>
  <si>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</si>
  <si>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</si>
  <si>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</si>
  <si>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</si>
  <si>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</si>
  <si>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</si>
  <si>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</si>
  <si>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</si>
  <si>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</si>
  <si>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</si>
  <si>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</si>
  <si>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</si>
  <si>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</si>
  <si>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</si>
  <si>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</si>
  <si>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</si>
  <si>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</si>
  <si>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</si>
  <si>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</si>
  <si>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</si>
  <si>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</si>
  <si>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</si>
  <si>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</si>
  <si>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</si>
  <si>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</si>
  <si>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</si>
  <si>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</si>
  <si>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</si>
  <si>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</si>
  <si>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</si>
  <si>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</si>
  <si>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</si>
  <si>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</si>
  <si>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</si>
  <si>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</si>
  <si>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</si>
  <si>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</si>
  <si>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</si>
  <si>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</si>
  <si>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</si>
  <si>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</si>
  <si>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</si>
  <si>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</si>
  <si>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</si>
  <si>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</si>
  <si>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</si>
  <si>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</si>
  <si>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</si>
  <si>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</si>
  <si>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</si>
  <si>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</si>
  <si>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</si>
  <si>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</si>
  <si>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</si>
  <si>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</si>
  <si>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</si>
  <si>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</si>
  <si>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</si>
  <si>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</si>
  <si>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</si>
  <si>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</si>
  <si>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</si>
  <si>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</si>
  <si>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</si>
  <si>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</si>
  <si>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</si>
  <si>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</si>
  <si>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</si>
  <si>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</si>
  <si>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</si>
  <si>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</si>
  <si>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</si>
  <si>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</si>
  <si>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</si>
  <si>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</si>
  <si>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</si>
  <si>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</si>
  <si>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</si>
  <si>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</si>
  <si>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</si>
  <si>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</si>
  <si>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</si>
  <si>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</si>
  <si>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</si>
  <si>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</si>
  <si>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</si>
  <si>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</si>
  <si>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</si>
  <si>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</si>
  <si>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</si>
  <si>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</si>
  <si>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</si>
  <si>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</si>
  <si>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</si>
  <si>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</si>
  <si>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</si>
  <si>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</si>
  <si>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</si>
  <si>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</si>
  <si>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</si>
  <si>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</si>
  <si>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</si>
  <si>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</si>
  <si>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</si>
  <si>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</si>
  <si>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</si>
  <si>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</si>
  <si>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</si>
  <si>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</si>
  <si>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</si>
  <si>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</si>
  <si>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</si>
  <si>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</si>
  <si>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</si>
  <si>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</si>
  <si>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</si>
  <si>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</si>
  <si>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</si>
  <si>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</si>
  <si>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</si>
  <si>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</si>
  <si>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</si>
  <si>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</si>
  <si>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</si>
  <si>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</si>
  <si>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</si>
  <si>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</si>
  <si>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</si>
  <si>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</si>
  <si>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</si>
  <si>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</si>
  <si>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</si>
  <si>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</si>
  <si>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</si>
  <si>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</si>
  <si>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</si>
  <si>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</si>
  <si>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</si>
  <si>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</si>
  <si>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</si>
  <si>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</si>
  <si>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</si>
  <si>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</si>
  <si>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</si>
  <si>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</si>
  <si>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</si>
  <si>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</si>
  <si>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</si>
  <si>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</si>
  <si>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</si>
  <si>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</si>
  <si>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</si>
  <si>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</si>
  <si>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</si>
  <si>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</si>
  <si>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</si>
  <si>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</si>
  <si>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</si>
  <si>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</si>
  <si>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</si>
  <si>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</si>
  <si>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</si>
  <si>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</si>
  <si>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</si>
  <si>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</si>
  <si>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</si>
  <si>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</si>
  <si>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</si>
  <si>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</si>
  <si>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</si>
  <si>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</si>
  <si>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</si>
  <si>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</si>
  <si>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</si>
  <si>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</si>
  <si>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</si>
  <si>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</si>
  <si>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</si>
  <si>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</si>
  <si>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</si>
  <si>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</si>
  <si>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</si>
  <si>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</si>
  <si>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</si>
  <si>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</si>
  <si>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</si>
  <si>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</si>
  <si>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</si>
  <si>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</si>
  <si>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</si>
  <si>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</si>
  <si>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</si>
  <si>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</si>
  <si>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</si>
  <si>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</si>
  <si>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</si>
  <si>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</si>
  <si>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</si>
  <si>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</si>
  <si>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</si>
  <si>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</si>
  <si>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</si>
  <si>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</si>
  <si>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</si>
  <si>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</si>
  <si>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</si>
  <si>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</si>
  <si>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</si>
  <si>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</si>
  <si>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</si>
  <si>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</si>
  <si>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</si>
  <si>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</si>
  <si>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</si>
  <si>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</si>
  <si>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</si>
  <si>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</si>
  <si>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</si>
  <si>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</si>
  <si>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</si>
  <si>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</si>
  <si>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</si>
  <si>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</si>
  <si>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</si>
  <si>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</si>
  <si>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</si>
  <si>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</si>
  <si>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</si>
  <si>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</si>
  <si>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</si>
  <si>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</si>
  <si>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</si>
  <si>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</si>
  <si>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</si>
  <si>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</si>
  <si>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</si>
  <si>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</si>
  <si>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</si>
  <si>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</si>
  <si>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</si>
  <si>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</si>
  <si>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</si>
  <si>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</si>
  <si>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</si>
  <si>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</si>
  <si>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</si>
  <si>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</si>
  <si>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</si>
  <si>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</si>
  <si>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</si>
  <si>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</si>
  <si>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</si>
  <si>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</si>
  <si>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</si>
  <si>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</si>
  <si>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</si>
  <si>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</si>
  <si>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</si>
  <si>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</si>
  <si>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</si>
  <si>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</si>
  <si>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</si>
  <si>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</si>
  <si>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</si>
  <si>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</si>
  <si>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</si>
  <si>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</si>
  <si>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</si>
  <si>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</si>
  <si>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</si>
  <si>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</si>
  <si>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</si>
  <si>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</si>
  <si>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</si>
  <si>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</si>
  <si>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</si>
  <si>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</si>
  <si>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</si>
  <si>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</si>
  <si>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</si>
  <si>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</si>
  <si>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</si>
  <si>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</si>
  <si>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</si>
  <si>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</si>
  <si>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</si>
  <si>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</si>
  <si>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</si>
  <si>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</si>
  <si>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</si>
  <si>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</si>
  <si>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</si>
  <si>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</si>
  <si>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</si>
  <si>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</si>
  <si>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</si>
  <si>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</si>
  <si>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</si>
  <si>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</si>
  <si>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</si>
  <si>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</si>
  <si>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</si>
  <si>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</si>
  <si>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</si>
  <si>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</si>
  <si>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</si>
  <si>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</si>
  <si>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</si>
  <si>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</si>
  <si>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</si>
  <si>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</si>
  <si>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</si>
  <si>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</si>
  <si>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</si>
  <si>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</si>
  <si>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</si>
  <si>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</si>
  <si>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</si>
  <si>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</si>
  <si>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</si>
  <si>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</si>
  <si>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</si>
  <si>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</si>
  <si>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</si>
  <si>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</si>
  <si>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</si>
  <si>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</si>
  <si>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</si>
  <si>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</si>
  <si>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</si>
  <si>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</si>
  <si>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</si>
  <si>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</si>
  <si>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</si>
  <si>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</si>
  <si>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</si>
  <si>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</si>
  <si>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</si>
  <si>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</si>
  <si>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</si>
  <si>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</si>
  <si>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</si>
  <si>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</si>
  <si>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</si>
  <si>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</si>
  <si>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</si>
  <si>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</si>
  <si>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</si>
  <si>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</si>
  <si>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</si>
  <si>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</si>
  <si>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</si>
  <si>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</si>
  <si>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</si>
  <si>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</si>
  <si>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</si>
  <si>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</si>
  <si>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</si>
  <si>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</si>
  <si>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</si>
  <si>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</si>
  <si>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</si>
  <si>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</si>
  <si>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</si>
  <si>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</si>
  <si>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</si>
  <si>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</si>
  <si>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</si>
  <si>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</si>
  <si>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</si>
  <si>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</si>
  <si>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</si>
  <si>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</si>
  <si>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</si>
  <si>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</si>
  <si>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</si>
  <si>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</si>
  <si>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</si>
  <si>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</si>
  <si>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</si>
  <si>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</si>
  <si>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</si>
  <si>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</si>
  <si>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</si>
  <si>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</si>
  <si>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</si>
  <si>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</si>
  <si>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</si>
  <si>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</si>
  <si>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</si>
  <si>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</si>
  <si>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</si>
  <si>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</si>
  <si>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</si>
  <si>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</si>
  <si>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</si>
  <si>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</si>
  <si>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</si>
  <si>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</si>
  <si>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</si>
  <si>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</si>
  <si>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</si>
  <si>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</si>
  <si>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</si>
  <si>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</si>
  <si>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</si>
  <si>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</si>
  <si>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</si>
  <si>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</si>
  <si>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</si>
  <si>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</si>
  <si>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</si>
  <si>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</si>
  <si>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</si>
  <si>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</si>
  <si>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</si>
  <si>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</si>
  <si>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</si>
  <si>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</si>
  <si>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</si>
  <si>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</si>
  <si>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</si>
  <si>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</si>
  <si>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</si>
  <si>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</si>
  <si>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</si>
  <si>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</si>
  <si>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</si>
  <si>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</si>
  <si>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</si>
  <si>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</si>
  <si>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</si>
  <si>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</si>
  <si>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</si>
  <si>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</si>
  <si>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</si>
  <si>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</si>
  <si>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</si>
  <si>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</si>
  <si>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</si>
  <si>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</si>
  <si>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</si>
  <si>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</si>
  <si>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</si>
  <si>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</si>
  <si>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</si>
  <si>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</si>
  <si>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</si>
  <si>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</si>
  <si>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</si>
  <si>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</si>
  <si>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</si>
  <si>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</si>
  <si>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</si>
  <si>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</si>
  <si>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</si>
  <si>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</si>
  <si>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</si>
  <si>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</si>
  <si>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</si>
  <si>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</si>
  <si>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</si>
  <si>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</si>
  <si>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</si>
  <si>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</si>
  <si>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</si>
  <si>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</si>
  <si>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</si>
  <si>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</si>
  <si>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</si>
  <si>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</si>
  <si>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</si>
  <si>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</si>
  <si>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</si>
  <si>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</si>
  <si>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</si>
  <si>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</si>
  <si>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</si>
  <si>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</si>
  <si>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</si>
  <si>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</si>
  <si>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</si>
  <si>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</si>
  <si>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</si>
  <si>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</si>
  <si>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</si>
  <si>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</si>
  <si>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</si>
  <si>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</si>
  <si>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</si>
  <si>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</si>
  <si>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</si>
  <si>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</si>
  <si>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</si>
  <si>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</si>
  <si>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</si>
  <si>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</si>
  <si>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</si>
  <si>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</si>
  <si>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</si>
  <si>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</si>
  <si>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</si>
  <si>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</si>
  <si>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</si>
  <si>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</si>
  <si>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</si>
  <si>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</si>
  <si>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</si>
  <si>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</si>
  <si>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</si>
  <si>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</si>
  <si>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</si>
  <si>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</si>
  <si>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</si>
  <si>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</si>
  <si>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</si>
  <si>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</si>
  <si>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</si>
  <si>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</si>
  <si>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</si>
  <si>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</si>
  <si>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</si>
  <si>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</si>
  <si>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</si>
  <si>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</si>
  <si>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</si>
  <si>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</si>
  <si>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</si>
  <si>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</si>
  <si>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</si>
  <si>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</si>
  <si>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</si>
  <si>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</si>
  <si>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</si>
  <si>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</si>
  <si>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</si>
  <si>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</si>
  <si>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</si>
  <si>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</si>
  <si>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</si>
  <si>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</si>
  <si>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</si>
  <si>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</si>
  <si>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</si>
  <si>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</si>
  <si>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</si>
  <si>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</si>
  <si>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</si>
  <si>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</si>
  <si>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</si>
  <si>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</si>
  <si>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</si>
  <si>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</si>
  <si>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</si>
  <si>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</si>
  <si>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</si>
  <si>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</si>
  <si>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</si>
  <si>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</si>
  <si>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</si>
  <si>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</si>
  <si>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</si>
  <si>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</si>
  <si>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</si>
  <si>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</si>
  <si>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</si>
  <si>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</si>
  <si>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</si>
  <si>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</si>
  <si>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</si>
  <si>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</si>
  <si>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</si>
  <si>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</si>
  <si>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</si>
  <si>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</si>
  <si>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</si>
  <si>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</si>
  <si>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</si>
  <si>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</si>
  <si>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</si>
  <si>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</si>
  <si>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</si>
  <si>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</si>
  <si>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</si>
  <si>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</si>
  <si>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</si>
  <si>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</si>
  <si>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</si>
  <si>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</si>
  <si>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</si>
  <si>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</si>
  <si>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</si>
  <si>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</si>
  <si>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</si>
  <si>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</si>
  <si>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</si>
  <si>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</si>
  <si>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</si>
  <si>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</si>
  <si>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</si>
  <si>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</si>
  <si>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</si>
  <si>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</si>
  <si>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</si>
  <si>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</si>
  <si>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</si>
  <si>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</si>
  <si>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</si>
  <si>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</si>
  <si>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</si>
  <si>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</si>
  <si>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</si>
  <si>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</si>
  <si>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</si>
  <si>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</si>
  <si>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</si>
  <si>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</si>
  <si>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</si>
  <si>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</si>
  <si>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</si>
  <si>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</si>
  <si>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</si>
  <si>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</si>
  <si>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</si>
  <si>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</si>
  <si>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</si>
  <si>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</si>
  <si>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</si>
  <si>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</si>
  <si>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</si>
  <si>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</si>
  <si>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</si>
  <si>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</si>
  <si>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</si>
  <si>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</si>
  <si>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</si>
  <si>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</si>
  <si>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</si>
  <si>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</si>
  <si>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</si>
  <si>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</si>
  <si>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</si>
  <si>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</si>
  <si>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</si>
  <si>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</si>
  <si>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</si>
  <si>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</si>
  <si>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</si>
  <si>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</si>
  <si>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</si>
  <si>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</si>
  <si>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</si>
  <si>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</si>
  <si>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</si>
  <si>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</si>
  <si>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</si>
  <si>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</si>
  <si>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</si>
  <si>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</si>
  <si>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</si>
  <si>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</si>
  <si>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</si>
  <si>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</si>
  <si>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</si>
  <si>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</si>
  <si>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</si>
  <si>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</si>
  <si>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</si>
  <si>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</si>
  <si>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</si>
  <si>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</si>
  <si>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</si>
  <si>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</si>
  <si>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</si>
  <si>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</si>
  <si>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</si>
  <si>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</si>
  <si>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</si>
  <si>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</si>
  <si>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</si>
  <si>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</si>
  <si>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</si>
  <si>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</si>
  <si>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</si>
  <si>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</si>
  <si>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</si>
  <si>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</si>
  <si>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</si>
  <si>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</si>
  <si>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</si>
  <si>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</si>
  <si>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</si>
  <si>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</si>
  <si>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</si>
  <si>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</si>
  <si>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</si>
  <si>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</si>
  <si>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</si>
  <si>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</si>
  <si>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</si>
  <si>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</si>
  <si>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</si>
  <si>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</si>
  <si>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</si>
  <si>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</si>
  <si>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</si>
  <si>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</si>
  <si>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</si>
  <si>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</si>
  <si>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</si>
  <si>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</si>
  <si>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</si>
  <si>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</si>
  <si>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</si>
  <si>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</si>
  <si>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</si>
  <si>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</si>
  <si>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</si>
  <si>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</si>
  <si>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</si>
  <si>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</si>
  <si>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</si>
  <si>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</si>
  <si>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</si>
  <si>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</si>
  <si>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</si>
  <si>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</si>
  <si>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</si>
  <si>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</si>
  <si>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</si>
  <si>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</si>
  <si>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</si>
  <si>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</si>
  <si>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</si>
  <si>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</si>
  <si>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</si>
  <si>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</si>
  <si>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</si>
  <si>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</si>
  <si>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</si>
  <si>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</si>
  <si>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</si>
  <si>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</si>
  <si>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</si>
  <si>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</si>
  <si>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</si>
  <si>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</si>
  <si>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</si>
  <si>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</si>
  <si>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</si>
  <si>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</si>
  <si>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</si>
  <si>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</si>
  <si>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</si>
  <si>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</si>
  <si>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</si>
  <si>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</si>
  <si>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</si>
  <si>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</si>
  <si>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</si>
  <si>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</si>
  <si>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</si>
  <si>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</si>
  <si>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</si>
  <si>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</si>
  <si>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</si>
  <si>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</si>
  <si>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</si>
  <si>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</si>
  <si>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</si>
  <si>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</si>
  <si>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</si>
  <si>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</si>
  <si>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</si>
  <si>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</si>
  <si>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</si>
  <si>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</si>
  <si>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</si>
  <si>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</si>
  <si>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</si>
  <si>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</si>
  <si>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</si>
  <si>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</si>
  <si>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</si>
  <si>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</si>
  <si>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</si>
  <si>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</si>
  <si>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</si>
  <si>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</si>
  <si>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</si>
  <si>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</si>
  <si>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</si>
  <si>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</si>
  <si>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</si>
  <si>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</si>
  <si>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</si>
  <si>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</si>
  <si>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</si>
  <si>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</si>
  <si>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</si>
  <si>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</si>
  <si>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</si>
  <si>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</si>
  <si>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</si>
  <si>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</si>
  <si>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</si>
  <si>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</si>
  <si>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</si>
  <si>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</si>
  <si>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</si>
  <si>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</si>
  <si>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</si>
  <si>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</si>
  <si>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</si>
  <si>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</si>
  <si>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</si>
  <si>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</si>
  <si>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</si>
  <si>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</si>
  <si>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</si>
  <si>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</si>
  <si>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</si>
  <si>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</si>
  <si>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</si>
  <si>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</si>
  <si>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</si>
  <si>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</si>
  <si>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</si>
  <si>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</si>
  <si>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</si>
  <si>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</si>
  <si>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</si>
  <si>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</si>
  <si>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</si>
  <si>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</si>
  <si>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</si>
  <si>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</si>
  <si>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</si>
  <si>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</si>
  <si>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</si>
  <si>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</si>
  <si>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</si>
  <si>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</si>
  <si>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</si>
  <si>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</si>
  <si>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</si>
  <si>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</si>
  <si>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</si>
  <si>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</si>
  <si>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</si>
  <si>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</si>
  <si>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</si>
  <si>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</si>
  <si>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</si>
  <si>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</si>
  <si>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</si>
  <si>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</si>
  <si>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</si>
  <si>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</si>
  <si>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</si>
  <si>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</si>
  <si>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</si>
  <si>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</si>
  <si>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</si>
  <si>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</si>
  <si>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</si>
  <si>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</si>
  <si>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</si>
  <si>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</si>
  <si>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</si>
  <si>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</si>
  <si>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</si>
  <si>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</si>
  <si>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</si>
  <si>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</si>
  <si>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</si>
  <si>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</si>
  <si>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</si>
  <si>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</si>
  <si>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</si>
  <si>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</si>
  <si>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</si>
  <si>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</si>
  <si>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</si>
  <si>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</si>
  <si>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</si>
  <si>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</si>
  <si>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</si>
  <si>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</si>
  <si>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</si>
  <si>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</si>
  <si>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</si>
  <si>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</si>
  <si>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</si>
  <si>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</si>
  <si>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</si>
  <si>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</si>
  <si>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</si>
  <si>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</si>
  <si>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</si>
  <si>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</si>
  <si>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</si>
  <si>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</si>
  <si>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</si>
  <si>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</si>
  <si>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</si>
  <si>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</si>
  <si>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</si>
  <si>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</si>
  <si>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</si>
  <si>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</si>
  <si>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</si>
  <si>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</si>
  <si>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</si>
  <si>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</si>
  <si>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</si>
  <si>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</si>
  <si>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</si>
  <si>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</si>
  <si>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</si>
  <si>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</si>
  <si>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</si>
  <si>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</si>
  <si>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</si>
  <si>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</si>
  <si>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</si>
  <si>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</si>
  <si>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</si>
  <si>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</si>
  <si>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</si>
  <si>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</si>
  <si>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</si>
  <si>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</si>
  <si>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</si>
  <si>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</si>
  <si>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</si>
  <si>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</si>
  <si>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</si>
  <si>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</si>
  <si>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</si>
  <si>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</si>
  <si>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</si>
  <si>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</si>
  <si>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</si>
  <si>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</si>
  <si>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</si>
  <si>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</si>
  <si>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</si>
  <si>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</si>
  <si>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</si>
  <si>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</si>
  <si>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</si>
  <si>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</si>
  <si>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</si>
  <si>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</si>
  <si>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</si>
  <si>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</si>
  <si>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</si>
  <si>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</si>
  <si>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</si>
  <si>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</si>
  <si>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</si>
  <si>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</si>
  <si>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</si>
  <si>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</si>
  <si>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</si>
  <si>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</si>
  <si>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</si>
  <si>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</si>
  <si>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</si>
  <si>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</si>
  <si>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</si>
  <si>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</si>
  <si>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</si>
  <si>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</si>
  <si>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</si>
  <si>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</si>
  <si>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</si>
  <si>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</si>
  <si>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</si>
  <si>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</si>
  <si>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</si>
  <si>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</si>
  <si>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</si>
  <si>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</si>
  <si>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</si>
  <si>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</si>
  <si>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</si>
  <si>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</si>
  <si>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</si>
  <si>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</si>
  <si>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</si>
  <si>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</si>
  <si>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</si>
  <si>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</si>
  <si>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</si>
  <si>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</si>
  <si>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</si>
  <si>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</si>
  <si>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</si>
  <si>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</si>
  <si>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</si>
  <si>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</si>
  <si>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</si>
  <si>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</si>
  <si>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</si>
  <si>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</si>
  <si>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</si>
  <si>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</si>
  <si>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</si>
  <si>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</si>
  <si>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</si>
  <si>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</si>
  <si>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</si>
  <si>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</si>
  <si>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</si>
  <si>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</si>
  <si>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</si>
  <si>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</si>
  <si>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</si>
  <si>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</si>
  <si>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</si>
  <si>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</si>
  <si>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</si>
  <si>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</si>
  <si>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</si>
  <si>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</si>
  <si>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</si>
  <si>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</si>
  <si>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</si>
  <si>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</si>
  <si>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</si>
  <si>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</si>
  <si>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</si>
  <si>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</si>
  <si>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</si>
  <si>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</si>
  <si>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</si>
  <si>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</si>
  <si>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</si>
  <si>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</si>
  <si>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</si>
  <si>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</si>
  <si>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</si>
  <si>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</si>
  <si>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</si>
  <si>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</si>
  <si>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</si>
  <si>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</si>
  <si>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</si>
  <si>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</si>
  <si>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</si>
  <si>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</si>
  <si>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</si>
  <si>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</si>
  <si>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</si>
  <si>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</si>
  <si>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</si>
  <si>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</si>
  <si>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</si>
  <si>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</si>
  <si>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</si>
  <si>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</si>
  <si>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</si>
  <si>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</si>
  <si>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</si>
  <si>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</si>
  <si>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</si>
  <si>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</si>
  <si>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</si>
  <si>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</si>
  <si>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</si>
  <si>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</si>
  <si>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</si>
  <si>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</si>
  <si>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</si>
  <si>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</si>
  <si>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</si>
  <si>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</si>
  <si>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</si>
  <si>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</si>
  <si>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</si>
  <si>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</si>
  <si>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</si>
  <si>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</si>
  <si>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</si>
  <si>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</si>
  <si>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</si>
  <si>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</si>
  <si>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</si>
  <si>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</si>
  <si>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</si>
  <si>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</si>
  <si>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</si>
  <si>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</si>
  <si>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</si>
  <si>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</si>
  <si>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</si>
  <si>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</si>
  <si>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</si>
  <si>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</si>
  <si>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</si>
  <si>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</si>
  <si>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</si>
  <si>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</si>
  <si>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</si>
  <si>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</si>
  <si>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</si>
  <si>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</si>
  <si>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</si>
  <si>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</si>
  <si>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</si>
  <si>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</si>
  <si>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</si>
  <si>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</si>
  <si>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</si>
  <si>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</si>
  <si>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</si>
  <si>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</si>
  <si>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</si>
  <si>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</si>
  <si>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</si>
  <si>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</si>
  <si>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</si>
  <si>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</si>
  <si>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</si>
  <si>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</si>
  <si>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</si>
  <si>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</si>
  <si>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</si>
  <si>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</si>
  <si>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</si>
  <si>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</si>
  <si>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</si>
  <si>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</si>
  <si>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</si>
  <si>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</si>
  <si>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</si>
  <si>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</si>
  <si>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</si>
  <si>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</si>
  <si>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</si>
  <si>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</si>
  <si>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</si>
  <si>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</si>
  <si>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</si>
  <si>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</si>
  <si>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</si>
  <si>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</si>
  <si>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</si>
  <si>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</si>
  <si>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</si>
  <si>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</si>
  <si>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</si>
  <si>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</si>
  <si>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</si>
  <si>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</si>
  <si>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</si>
  <si>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</si>
  <si>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</si>
  <si>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</si>
  <si>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</si>
  <si>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</si>
  <si>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</si>
  <si>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</si>
  <si>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</si>
  <si>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</si>
  <si>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</si>
  <si>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</si>
  <si>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</si>
  <si>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</si>
  <si>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</si>
  <si>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</si>
  <si>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</si>
  <si>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</si>
  <si>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</si>
  <si>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</si>
  <si>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</si>
  <si>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</si>
  <si>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</si>
  <si>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</si>
  <si>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</si>
  <si>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</si>
  <si>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</si>
  <si>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</si>
  <si>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</si>
  <si>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</si>
  <si>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</si>
  <si>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</si>
  <si>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</si>
  <si>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</si>
  <si>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</si>
  <si>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</si>
  <si>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</si>
  <si>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</si>
  <si>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</si>
  <si>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</si>
  <si>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</si>
  <si>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</si>
  <si>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</si>
  <si>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</si>
  <si>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</si>
  <si>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</si>
  <si>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</si>
  <si>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</si>
  <si>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</si>
  <si>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</si>
  <si>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</si>
  <si>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</si>
  <si>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</si>
  <si>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</si>
  <si>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</si>
  <si>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</si>
  <si>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</si>
  <si>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</si>
  <si>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</si>
  <si>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</si>
  <si>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</si>
  <si>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</si>
  <si>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</si>
  <si>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</si>
  <si>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</si>
  <si>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</si>
  <si>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</si>
  <si>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</si>
  <si>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</si>
  <si>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</si>
  <si>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</si>
  <si>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</si>
  <si>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</si>
  <si>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</si>
  <si>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</si>
  <si>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</si>
  <si>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</si>
  <si>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</si>
  <si>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</si>
  <si>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</si>
  <si>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</si>
  <si>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</si>
  <si>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</si>
  <si>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</si>
  <si>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</si>
  <si>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</si>
  <si>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</si>
  <si>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</si>
  <si>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</si>
  <si>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</si>
  <si>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</si>
  <si>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</si>
  <si>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</si>
  <si>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</si>
  <si>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</si>
  <si>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</si>
  <si>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</si>
  <si>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</si>
  <si>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</si>
  <si>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</si>
  <si>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</si>
  <si>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</si>
  <si>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</si>
  <si>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</si>
  <si>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</si>
  <si>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</si>
  <si>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</si>
  <si>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</si>
  <si>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</si>
  <si>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</si>
  <si>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</si>
  <si>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</si>
  <si>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</si>
  <si>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</si>
  <si>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</si>
  <si>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</si>
  <si>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</si>
  <si>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</si>
  <si>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</si>
  <si>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</si>
  <si>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</si>
  <si>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</si>
  <si>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</si>
  <si>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</si>
  <si>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</si>
  <si>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</si>
  <si>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</si>
  <si>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</si>
  <si>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</si>
  <si>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</si>
  <si>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</si>
  <si>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</si>
  <si>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</si>
  <si>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</si>
  <si>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</si>
  <si>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</si>
  <si>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</si>
  <si>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</si>
  <si>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</si>
  <si>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</si>
  <si>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</si>
  <si>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</si>
  <si>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</si>
  <si>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</si>
  <si>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</si>
  <si>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</si>
  <si>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</si>
  <si>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</si>
  <si>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</si>
  <si>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</si>
  <si>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</si>
  <si>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</si>
  <si>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</si>
  <si>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</si>
  <si>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</si>
  <si>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</si>
  <si>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</si>
  <si>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</si>
  <si>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</si>
  <si>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</si>
  <si>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</si>
  <si>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</si>
  <si>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</si>
  <si>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</si>
  <si>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</si>
  <si>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</si>
  <si>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</si>
  <si>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</si>
  <si>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</si>
  <si>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</si>
  <si>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</si>
  <si>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</si>
  <si>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</si>
  <si>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</si>
  <si>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</si>
  <si>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</si>
  <si>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</si>
  <si>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</si>
  <si>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</si>
  <si>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</si>
  <si>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</si>
  <si>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</si>
  <si>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</si>
  <si>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</si>
  <si>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</si>
  <si>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</si>
  <si>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</si>
  <si>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</si>
  <si>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</si>
  <si>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</si>
  <si>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</si>
  <si>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</si>
  <si>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</si>
  <si>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</si>
  <si>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</si>
  <si>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</si>
  <si>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</si>
  <si>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</si>
  <si>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</si>
  <si>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</si>
  <si>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</si>
  <si>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</si>
  <si>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</si>
  <si>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</si>
  <si>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</si>
  <si>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</si>
  <si>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</si>
  <si>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</si>
  <si>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</si>
  <si>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</si>
  <si>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</si>
  <si>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</si>
  <si>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</si>
  <si>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</si>
  <si>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</si>
  <si>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</si>
  <si>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</si>
  <si>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</si>
  <si>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</si>
  <si>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</si>
  <si>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</si>
  <si>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</si>
  <si>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</si>
  <si>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</si>
  <si>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</si>
  <si>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</si>
  <si>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</si>
  <si>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</si>
  <si>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</si>
  <si>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</si>
  <si>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</si>
  <si>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</si>
  <si>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</si>
  <si>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</si>
  <si>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</si>
  <si>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</si>
  <si>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</si>
  <si>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</si>
  <si>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</si>
  <si>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</si>
  <si>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</si>
  <si>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</si>
  <si>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</si>
  <si>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</si>
  <si>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</si>
  <si>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</si>
  <si>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</si>
  <si>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</si>
  <si>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</si>
  <si>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</si>
  <si>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</si>
  <si>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</si>
  <si>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</si>
  <si>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</si>
  <si>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</si>
  <si>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</si>
  <si>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</si>
  <si>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</si>
  <si>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</si>
  <si>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</si>
  <si>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</si>
  <si>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</si>
  <si>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</si>
  <si>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</si>
  <si>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</si>
  <si>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</si>
  <si>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</si>
  <si>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</si>
  <si>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</si>
  <si>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</si>
  <si>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</si>
  <si>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</si>
  <si>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</si>
  <si>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</si>
  <si>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</si>
  <si>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</si>
  <si>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</si>
  <si>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</si>
  <si>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</si>
  <si>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</si>
  <si>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</si>
  <si>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</si>
  <si>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</si>
  <si>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</si>
  <si>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</si>
  <si>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</si>
  <si>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</si>
  <si>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</si>
  <si>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</si>
  <si>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</si>
  <si>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</si>
  <si>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</si>
  <si>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</si>
  <si>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</si>
  <si>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</si>
  <si>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</si>
  <si>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</si>
  <si>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</si>
  <si>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</si>
  <si>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</si>
  <si>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</si>
  <si>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</si>
  <si>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</si>
  <si>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</si>
  <si>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</si>
  <si>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</si>
  <si>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</si>
  <si>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</si>
  <si>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</si>
  <si>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</si>
  <si>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</si>
  <si>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</si>
  <si>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</si>
  <si>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</si>
  <si>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</si>
  <si>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</si>
  <si>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</si>
  <si>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</si>
  <si>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</si>
  <si>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</si>
  <si>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</si>
  <si>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</si>
  <si>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</si>
  <si>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</si>
  <si>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</si>
  <si>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</si>
  <si>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</si>
  <si>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</si>
  <si>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</si>
  <si>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</si>
  <si>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</si>
  <si>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</si>
  <si>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</si>
  <si>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</si>
  <si>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</si>
  <si>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</si>
  <si>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</si>
  <si>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</si>
  <si>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</si>
  <si>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</si>
  <si>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</si>
  <si>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</si>
  <si>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</si>
  <si>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</si>
  <si>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</si>
  <si>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</si>
  <si>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</si>
  <si>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</si>
  <si>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</si>
  <si>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</si>
  <si>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</si>
  <si>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</si>
  <si>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</si>
  <si>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</si>
  <si>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</si>
  <si>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</si>
  <si>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</si>
  <si>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</si>
  <si>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</si>
  <si>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</si>
  <si>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</si>
  <si>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</si>
  <si>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</si>
  <si>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</si>
  <si>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</si>
  <si>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</si>
  <si>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</si>
  <si>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</si>
  <si>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</si>
  <si>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</si>
  <si>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</si>
  <si>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</si>
  <si>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</si>
  <si>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</si>
  <si>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</si>
  <si>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</si>
  <si>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</si>
  <si>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</si>
  <si>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</si>
  <si>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</si>
  <si>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</si>
  <si>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</si>
  <si>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</si>
  <si>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</si>
  <si>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</si>
  <si>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</si>
  <si>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</si>
  <si>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</si>
  <si>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</si>
  <si>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</si>
  <si>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</si>
  <si>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</si>
  <si>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</si>
  <si>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</si>
  <si>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</si>
  <si>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</si>
  <si>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</si>
  <si>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</si>
  <si>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</si>
  <si>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</si>
  <si>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</si>
  <si>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</si>
  <si>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</si>
  <si>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</si>
  <si>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</si>
  <si>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</si>
  <si>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</si>
  <si>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</si>
  <si>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</si>
  <si>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</si>
  <si>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</si>
  <si>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</si>
  <si>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</si>
  <si>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</si>
  <si>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</si>
  <si>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</si>
  <si>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</si>
  <si>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</si>
  <si>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</si>
  <si>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</si>
  <si>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</si>
  <si>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</si>
  <si>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</si>
  <si>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</si>
  <si>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</si>
  <si>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</si>
  <si>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</si>
  <si>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</si>
  <si>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</si>
  <si>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</si>
  <si>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</si>
  <si>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</si>
  <si>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</si>
  <si>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</si>
  <si>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</si>
  <si>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</si>
  <si>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</si>
  <si>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</si>
  <si>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</si>
  <si>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</si>
  <si>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</si>
  <si>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</si>
  <si>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</si>
  <si>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</si>
  <si>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</si>
  <si>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</si>
  <si>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</si>
  <si>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</si>
  <si>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</si>
  <si>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</si>
  <si>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</si>
  <si>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</si>
  <si>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</si>
  <si>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</si>
  <si>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</si>
  <si>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</si>
  <si>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</si>
  <si>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</si>
  <si>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</si>
  <si>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</si>
  <si>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</si>
  <si>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</si>
  <si>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</si>
  <si>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</si>
  <si>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</si>
  <si>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</si>
  <si>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</si>
  <si>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</si>
  <si>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</si>
  <si>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</si>
  <si>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</si>
  <si>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</si>
  <si>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</si>
  <si>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</si>
  <si>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</si>
  <si>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</si>
  <si>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</si>
  <si>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</si>
  <si>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</si>
  <si>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</si>
  <si>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</si>
  <si>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</si>
  <si>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</si>
  <si>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</si>
  <si>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</si>
  <si>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</si>
  <si>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</si>
  <si>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</si>
  <si>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</si>
  <si>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</si>
  <si>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</si>
  <si>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</si>
  <si>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</si>
  <si>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</si>
  <si>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</si>
  <si>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</si>
  <si>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</si>
  <si>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</si>
  <si>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</si>
  <si>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</si>
  <si>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</si>
  <si>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</si>
  <si>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</si>
  <si>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</si>
  <si>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</si>
  <si>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</si>
  <si>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</si>
  <si>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</si>
  <si>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</si>
  <si>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</si>
  <si>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</si>
  <si>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</si>
  <si>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</si>
  <si>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</si>
  <si>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</si>
  <si>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</si>
  <si>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</si>
  <si>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</si>
  <si>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</si>
  <si>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</si>
  <si>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</si>
  <si>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</si>
  <si>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</si>
  <si>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</si>
  <si>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</si>
  <si>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</si>
  <si>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</si>
  <si>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</si>
  <si>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</si>
  <si>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</si>
  <si>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</si>
  <si>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</si>
  <si>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</si>
  <si>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</si>
  <si>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</si>
  <si>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</si>
  <si>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</si>
  <si>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</si>
  <si>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</si>
  <si>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</si>
  <si>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</si>
  <si>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</si>
  <si>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</si>
  <si>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</si>
  <si>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</si>
  <si>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</si>
  <si>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</si>
  <si>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</si>
  <si>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</si>
  <si>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</si>
  <si>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</si>
  <si>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</si>
  <si>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</si>
  <si>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</si>
  <si>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</si>
  <si>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</si>
  <si>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</si>
  <si>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</si>
  <si>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</si>
  <si>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</si>
  <si>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</si>
  <si>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</si>
  <si>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</si>
  <si>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</si>
  <si>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</si>
  <si>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</si>
  <si>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</si>
  <si>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</si>
  <si>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</si>
  <si>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</si>
  <si>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</si>
  <si>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</si>
  <si>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</si>
  <si>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</si>
  <si>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</si>
  <si>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</si>
  <si>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</si>
  <si>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</si>
  <si>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</si>
  <si>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</si>
  <si>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</si>
  <si>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</si>
  <si>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</si>
  <si>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</si>
  <si>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</si>
  <si>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</si>
  <si>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</si>
  <si>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</si>
  <si>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</si>
  <si>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</si>
  <si>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</si>
  <si>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</si>
  <si>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</si>
  <si>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</si>
  <si>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</si>
  <si>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</si>
  <si>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</si>
  <si>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</si>
  <si>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</si>
  <si>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</si>
  <si>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</si>
  <si>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</si>
  <si>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</si>
  <si>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</si>
  <si>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</si>
  <si>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</si>
  <si>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</si>
  <si>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</si>
  <si>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</si>
  <si>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</si>
  <si>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</si>
  <si>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</si>
  <si>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</si>
  <si>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</si>
  <si>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</si>
  <si>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</si>
  <si>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</si>
  <si>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</si>
  <si>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</si>
  <si>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</si>
  <si>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</si>
  <si>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</si>
  <si>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</si>
  <si>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</si>
  <si>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</si>
  <si>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</si>
  <si>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</si>
  <si>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</si>
  <si>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</si>
  <si>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</si>
  <si>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</si>
  <si>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</si>
  <si>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</si>
  <si>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</si>
  <si>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</si>
  <si>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</si>
  <si>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</si>
  <si>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</si>
  <si>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</si>
  <si>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</si>
  <si>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</si>
  <si>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</si>
  <si>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</si>
  <si>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</si>
  <si>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</si>
  <si>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</si>
  <si>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</si>
  <si>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</si>
  <si>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</si>
  <si>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</si>
  <si>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</si>
  <si>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</si>
  <si>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</si>
  <si>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</si>
  <si>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</si>
  <si>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</si>
  <si>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</si>
  <si>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</si>
  <si>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</si>
  <si>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</si>
  <si>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</si>
  <si>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</si>
  <si>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</si>
  <si>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</si>
  <si>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</si>
  <si>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</si>
  <si>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</si>
  <si>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</si>
  <si>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</si>
  <si>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</si>
  <si>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</si>
  <si>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</si>
  <si>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</si>
  <si>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</si>
  <si>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</si>
  <si>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</si>
  <si>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</si>
  <si>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</si>
  <si>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</si>
  <si>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</si>
  <si>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</si>
  <si>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</si>
  <si>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</si>
  <si>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</si>
  <si>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</si>
  <si>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</si>
  <si>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</si>
  <si>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</si>
  <si>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</si>
  <si>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</si>
  <si>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</si>
  <si>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</si>
  <si>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</si>
  <si>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</si>
  <si>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</si>
  <si>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</si>
  <si>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</si>
  <si>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</si>
  <si>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</si>
  <si>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</si>
  <si>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</si>
  <si>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</si>
  <si>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</si>
  <si>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</si>
  <si>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</si>
  <si>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</si>
  <si>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</si>
  <si>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</si>
  <si>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</si>
  <si>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</si>
  <si>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</si>
  <si>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</si>
  <si>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</si>
  <si>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</si>
  <si>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</si>
  <si>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</si>
  <si>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</si>
  <si>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</si>
  <si>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</si>
  <si>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</si>
  <si>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</si>
  <si>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</si>
  <si>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</si>
  <si>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</si>
  <si>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</si>
  <si>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</si>
  <si>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</si>
  <si>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</si>
  <si>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</si>
  <si>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</si>
  <si>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</si>
  <si>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</si>
  <si>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</si>
  <si>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</si>
  <si>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</si>
  <si>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</si>
  <si>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</si>
  <si>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</si>
  <si>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</si>
  <si>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</si>
  <si>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</si>
  <si>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</si>
  <si>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</si>
  <si>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</si>
  <si>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</si>
  <si>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</si>
  <si>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</si>
  <si>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</si>
  <si>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</si>
  <si>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</si>
  <si>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</si>
  <si>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</si>
  <si>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</si>
  <si>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</si>
  <si>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</si>
  <si>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</si>
  <si>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</si>
  <si>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</si>
  <si>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</si>
  <si>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</si>
  <si>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</si>
  <si>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</si>
  <si>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</si>
  <si>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</si>
  <si>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</si>
  <si>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</si>
  <si>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</si>
  <si>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</si>
  <si>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</si>
  <si>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</si>
  <si>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</si>
  <si>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</si>
  <si>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</si>
  <si>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</si>
  <si>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</si>
  <si>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</si>
  <si>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</si>
  <si>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</si>
  <si>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</si>
  <si>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</si>
  <si>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</si>
  <si>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</si>
  <si>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</si>
  <si>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</si>
  <si>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</si>
  <si>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</si>
  <si>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</si>
  <si>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</si>
  <si>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</si>
  <si>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</si>
  <si>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</si>
  <si>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</si>
  <si>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</si>
  <si>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</si>
  <si>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</si>
  <si>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</si>
  <si>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</si>
  <si>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</si>
  <si>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</si>
  <si>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</si>
  <si>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</si>
  <si>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</si>
  <si>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</si>
  <si>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</si>
  <si>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</si>
  <si>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</si>
  <si>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</si>
  <si>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</si>
  <si>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</si>
  <si>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</si>
  <si>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</si>
  <si>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</si>
  <si>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</si>
  <si>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</si>
  <si>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</si>
  <si>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</si>
  <si>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</si>
  <si>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</si>
  <si>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</si>
  <si>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</si>
  <si>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</si>
  <si>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</si>
  <si>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</si>
  <si>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</si>
  <si>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</si>
  <si>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</si>
  <si>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</si>
  <si>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</si>
  <si>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</si>
  <si>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</si>
  <si>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</si>
  <si>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</si>
  <si>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</si>
  <si>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</si>
  <si>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</si>
  <si>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</si>
  <si>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</si>
  <si>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</si>
  <si>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</si>
  <si>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</si>
  <si>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</si>
  <si>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</si>
  <si>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</si>
  <si>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</si>
  <si>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</si>
  <si>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</si>
  <si>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</si>
  <si>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</si>
  <si>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</si>
  <si>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</si>
  <si>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</si>
  <si>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</si>
  <si>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</si>
  <si>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</si>
  <si>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</si>
  <si>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</si>
  <si>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</si>
  <si>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</si>
  <si>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</si>
  <si>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</si>
  <si>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</si>
  <si>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</si>
  <si>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</si>
  <si>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</si>
  <si>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</si>
  <si>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</si>
  <si>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</si>
  <si>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</si>
  <si>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</si>
  <si>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</si>
  <si>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</si>
  <si>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</si>
  <si>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</si>
  <si>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</si>
  <si>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</si>
  <si>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</si>
  <si>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</si>
  <si>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</si>
  <si>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</si>
  <si>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</si>
  <si>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</si>
  <si>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</si>
  <si>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</si>
  <si>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</si>
  <si>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</si>
  <si>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</si>
  <si>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</si>
  <si>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</si>
  <si>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</si>
  <si>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</si>
  <si>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</si>
  <si>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</si>
  <si>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</si>
  <si>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</si>
  <si>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</si>
  <si>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</si>
  <si>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</si>
  <si>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</si>
  <si>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</si>
  <si>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</si>
  <si>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</si>
  <si>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</si>
  <si>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</si>
  <si>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</si>
  <si>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</si>
  <si>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</si>
  <si>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</si>
  <si>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</si>
  <si>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</si>
  <si>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</si>
  <si>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</si>
  <si>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</si>
  <si>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</si>
  <si>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</si>
  <si>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</si>
  <si>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</si>
  <si>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</si>
  <si>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</si>
  <si>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</si>
  <si>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</si>
  <si>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</si>
  <si>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</si>
  <si>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</si>
  <si>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</si>
  <si>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</si>
  <si>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</si>
  <si>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</si>
  <si>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</si>
  <si>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</si>
  <si>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</si>
  <si>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</si>
  <si>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</si>
  <si>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</si>
  <si>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</si>
  <si>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</si>
  <si>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</si>
  <si>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</si>
  <si>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</si>
  <si>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</si>
  <si>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</si>
  <si>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</si>
  <si>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</si>
  <si>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</si>
  <si>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</si>
  <si>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</si>
  <si>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</si>
  <si>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</si>
  <si>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</si>
  <si>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</si>
  <si>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</si>
  <si>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</si>
  <si>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</si>
  <si>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</si>
  <si>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</si>
  <si>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</si>
  <si>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</si>
  <si>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</si>
  <si>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</si>
  <si>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</si>
  <si>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</si>
  <si>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</si>
  <si>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</si>
  <si>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</si>
  <si>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</si>
  <si>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</si>
  <si>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</si>
  <si>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</si>
  <si>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</si>
  <si>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</si>
  <si>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</si>
  <si>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</si>
  <si>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</si>
  <si>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</si>
  <si>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</si>
  <si>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</si>
  <si>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</si>
  <si>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</si>
  <si>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</si>
  <si>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</si>
  <si>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</si>
  <si>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</si>
  <si>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</si>
  <si>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</si>
  <si>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</si>
  <si>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</si>
  <si>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</si>
  <si>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</si>
  <si>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</si>
  <si>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</si>
  <si>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</si>
  <si>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</si>
  <si>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</si>
  <si>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</si>
  <si>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</si>
  <si>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</si>
  <si>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</si>
  <si>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</si>
  <si>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</si>
  <si>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</si>
  <si>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</si>
  <si>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</si>
  <si>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</si>
  <si>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</si>
  <si>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</si>
  <si>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</si>
  <si>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</si>
  <si>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</si>
  <si>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</si>
  <si>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</si>
  <si>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</si>
  <si>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</si>
  <si>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</si>
  <si>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</si>
  <si>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</si>
  <si>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</si>
  <si>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</si>
  <si>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</si>
  <si>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</si>
  <si>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</si>
  <si>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</si>
  <si>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</si>
  <si>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</si>
  <si>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</si>
  <si>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</si>
  <si>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</si>
  <si>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</si>
  <si>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</si>
  <si>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</si>
  <si>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</si>
  <si>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</si>
  <si>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</si>
  <si>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</si>
  <si>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</si>
  <si>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</si>
  <si>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</si>
  <si>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</si>
  <si>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</si>
  <si>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</si>
  <si>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</si>
  <si>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</si>
  <si>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</si>
  <si>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</si>
  <si>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</si>
  <si>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</si>
  <si>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</si>
  <si>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</si>
  <si>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</si>
  <si>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</si>
  <si>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</si>
  <si>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</si>
  <si>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</si>
  <si>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</si>
  <si>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</si>
  <si>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</si>
  <si>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</si>
  <si>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</si>
  <si>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</si>
  <si>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</si>
  <si>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</si>
  <si>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</si>
  <si>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</si>
  <si>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</si>
  <si>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</si>
  <si>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</si>
  <si>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</si>
  <si>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</si>
  <si>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</si>
  <si>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</si>
  <si>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</si>
  <si>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</si>
  <si>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</si>
  <si>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</si>
  <si>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</si>
  <si>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</si>
  <si>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</si>
  <si>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</si>
  <si>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</si>
  <si>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</si>
  <si>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</si>
  <si>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</si>
  <si>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</si>
  <si>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</si>
  <si>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</si>
  <si>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</si>
  <si>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</si>
  <si>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</si>
  <si>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</si>
  <si>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</si>
  <si>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</si>
  <si>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</si>
  <si>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</si>
  <si>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</si>
  <si>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</si>
  <si>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</si>
  <si>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</si>
  <si>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</si>
  <si>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</si>
  <si>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</si>
  <si>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</si>
  <si>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</si>
  <si>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</si>
  <si>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</si>
  <si>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</si>
  <si>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</si>
  <si>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</si>
  <si>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</si>
  <si>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</si>
  <si>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</si>
  <si>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</si>
  <si>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</si>
  <si>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</si>
  <si>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</si>
  <si>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</si>
  <si>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</si>
  <si>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</si>
  <si>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</si>
  <si>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</si>
  <si>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</si>
  <si>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</si>
  <si>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</si>
  <si>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</si>
  <si>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</si>
  <si>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</si>
  <si>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</si>
  <si>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</si>
  <si>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</si>
  <si>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</si>
  <si>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</si>
  <si>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</si>
  <si>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</si>
  <si>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</si>
  <si>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</si>
  <si>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</si>
  <si>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</si>
  <si>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</si>
  <si>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</si>
  <si>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</si>
  <si>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</si>
  <si>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</si>
  <si>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</si>
  <si>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</si>
  <si>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</si>
  <si>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</si>
  <si>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</si>
  <si>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</si>
  <si>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</si>
  <si>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</si>
  <si>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</si>
  <si>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</si>
  <si>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</si>
  <si>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</si>
  <si>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</si>
  <si>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</si>
  <si>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</si>
  <si>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</si>
  <si>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</si>
  <si>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</si>
  <si>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</si>
  <si>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</si>
  <si>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</si>
  <si>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</si>
  <si>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</si>
  <si>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</si>
  <si>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</si>
  <si>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</si>
  <si>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</si>
  <si>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</si>
  <si>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</si>
  <si>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</si>
  <si>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</si>
  <si>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</si>
  <si>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</si>
  <si>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</si>
  <si>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</si>
  <si>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</si>
  <si>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</si>
  <si>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</si>
  <si>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</si>
  <si>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</si>
  <si>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</si>
  <si>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</si>
  <si>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</si>
  <si>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</si>
  <si>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</si>
  <si>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</si>
  <si>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</si>
  <si>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</si>
  <si>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</si>
  <si>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</si>
  <si>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</si>
  <si>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</si>
  <si>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</si>
  <si>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</si>
  <si>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</si>
  <si>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</si>
  <si>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</si>
  <si>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</si>
  <si>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</si>
  <si>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</si>
  <si>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</si>
  <si>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</si>
  <si>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</si>
  <si>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</si>
  <si>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</si>
  <si>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</si>
  <si>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</si>
  <si>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</si>
  <si>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</si>
  <si>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</si>
  <si>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</si>
  <si>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</si>
  <si>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</si>
  <si>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</si>
  <si>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</si>
  <si>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</si>
  <si>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</si>
  <si>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</si>
  <si>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</si>
  <si>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</si>
  <si>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</si>
  <si>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</si>
  <si>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</si>
  <si>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</si>
  <si>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</si>
  <si>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</si>
  <si>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</si>
  <si>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</si>
  <si>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</si>
  <si>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</si>
  <si>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</si>
  <si>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</si>
  <si>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</si>
  <si>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</si>
  <si>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</si>
  <si>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</si>
  <si>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</si>
  <si>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</si>
  <si>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</si>
  <si>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</si>
  <si>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</si>
  <si>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</si>
  <si>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</si>
  <si>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</si>
  <si>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</si>
  <si>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</si>
  <si>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</si>
  <si>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</si>
  <si>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</si>
  <si>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</si>
  <si>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</si>
  <si>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</si>
  <si>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</si>
  <si>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</si>
  <si>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</si>
  <si>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</si>
  <si>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</si>
  <si>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</si>
  <si>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</si>
  <si>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</si>
  <si>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</si>
  <si>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</si>
  <si>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</si>
  <si>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</si>
  <si>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</si>
  <si>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</si>
  <si>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</si>
  <si>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</si>
  <si>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</si>
  <si>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</si>
  <si>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</si>
  <si>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</si>
  <si>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</si>
  <si>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</si>
  <si>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</si>
  <si>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</si>
  <si>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</si>
  <si>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</si>
  <si>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</si>
  <si>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</si>
  <si>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</si>
  <si>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</si>
  <si>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</si>
  <si>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</si>
  <si>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</si>
  <si>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</si>
  <si>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</si>
  <si>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</si>
  <si>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</si>
  <si>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</si>
  <si>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</si>
  <si>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</si>
  <si>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</si>
  <si>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</si>
  <si>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</si>
  <si>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</si>
  <si>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</si>
  <si>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</si>
  <si>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</si>
  <si>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</si>
  <si>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</si>
  <si>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</si>
  <si>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</si>
  <si>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</si>
  <si>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</si>
  <si>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</si>
  <si>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</si>
  <si>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</si>
  <si>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</si>
  <si>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</si>
  <si>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</si>
  <si>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</si>
  <si>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</si>
  <si>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</si>
  <si>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</si>
  <si>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</si>
  <si>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</si>
  <si>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</si>
  <si>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</si>
  <si>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</si>
  <si>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</si>
  <si>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</si>
  <si>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</si>
  <si>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</si>
  <si>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</si>
  <si>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</si>
  <si>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</si>
  <si>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</si>
  <si>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</si>
  <si>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</si>
  <si>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</si>
  <si>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</si>
  <si>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</si>
  <si>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</si>
  <si>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</si>
  <si>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</si>
  <si>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</si>
  <si>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</si>
  <si>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</si>
  <si>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</si>
  <si>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</si>
  <si>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</si>
  <si>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</si>
  <si>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</si>
  <si>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</si>
  <si>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</si>
  <si>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</si>
  <si>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</si>
  <si>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</si>
  <si>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</si>
  <si>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</si>
  <si>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</si>
  <si>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</si>
  <si>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</si>
  <si>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</si>
  <si>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</si>
  <si>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</si>
  <si>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</si>
  <si>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</si>
  <si>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</si>
  <si>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</si>
  <si>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</si>
  <si>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</si>
  <si>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</si>
  <si>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</si>
  <si>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</si>
  <si>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</si>
  <si>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</si>
  <si>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</si>
  <si>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</si>
  <si>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</si>
  <si>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</si>
  <si>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</si>
  <si>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</si>
  <si>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</si>
  <si>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</si>
  <si>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</si>
  <si>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</si>
  <si>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</si>
  <si>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</si>
  <si>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</si>
  <si>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</si>
  <si>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</si>
  <si>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</si>
  <si>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</si>
  <si>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</si>
  <si>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</si>
  <si>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</si>
  <si>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</si>
  <si>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</si>
  <si>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</si>
  <si>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</si>
  <si>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</si>
  <si>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</si>
  <si>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</si>
  <si>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</si>
  <si>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</si>
  <si>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</si>
  <si>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</si>
  <si>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</si>
  <si>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</si>
  <si>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</si>
  <si>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</si>
  <si>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</si>
  <si>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</si>
  <si>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</si>
  <si>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</si>
  <si>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</si>
  <si>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</si>
  <si>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</si>
  <si>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</si>
  <si>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</si>
  <si>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</si>
  <si>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</si>
  <si>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</si>
  <si>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</si>
  <si>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</si>
  <si>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</si>
  <si>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</si>
  <si>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</si>
  <si>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</si>
  <si>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</si>
  <si>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</si>
  <si>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</si>
  <si>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</si>
  <si>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</si>
  <si>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</si>
  <si>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</si>
  <si>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</si>
  <si>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</si>
  <si>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</si>
  <si>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</si>
  <si>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</si>
  <si>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</si>
  <si>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</si>
  <si>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</si>
  <si>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</si>
  <si>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</si>
  <si>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</si>
  <si>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</si>
  <si>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</si>
  <si>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</si>
  <si>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</si>
  <si>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</si>
  <si>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</si>
  <si>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</si>
  <si>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</si>
  <si>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</si>
  <si>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</si>
  <si>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</si>
  <si>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</si>
  <si>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</si>
  <si>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</si>
  <si>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</si>
  <si>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</si>
  <si>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</si>
  <si>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</si>
  <si>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</si>
  <si>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</si>
  <si>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</si>
  <si>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</si>
  <si>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</si>
  <si>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</si>
  <si>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</si>
  <si>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</si>
  <si>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</si>
  <si>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</si>
  <si>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</si>
  <si>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</si>
  <si>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</si>
  <si>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</si>
  <si>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</si>
  <si>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</si>
  <si>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</si>
  <si>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</si>
  <si>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</si>
  <si>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</si>
  <si>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</si>
  <si>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</si>
  <si>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</si>
  <si>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</si>
  <si>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</si>
  <si>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</si>
  <si>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</si>
  <si>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</si>
  <si>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</si>
  <si>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</si>
  <si>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</si>
  <si>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</si>
  <si>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</si>
  <si>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</si>
  <si>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</si>
  <si>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</si>
  <si>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</si>
  <si>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</si>
  <si>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</si>
  <si>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</si>
  <si>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</si>
  <si>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</si>
  <si>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</si>
  <si>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</si>
  <si>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</si>
  <si>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</si>
  <si>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</si>
  <si>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</si>
  <si>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</si>
  <si>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</si>
  <si>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</si>
  <si>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</si>
  <si>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</si>
  <si>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</si>
  <si>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</si>
  <si>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</si>
  <si>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</si>
  <si>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</si>
  <si>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</si>
  <si>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</si>
  <si>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</si>
  <si>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</si>
  <si>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</si>
  <si>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</si>
  <si>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</si>
  <si>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</si>
  <si>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</si>
  <si>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</si>
  <si>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</si>
  <si>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</si>
  <si>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</si>
  <si>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</si>
  <si>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</si>
  <si>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</si>
  <si>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</si>
  <si>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</si>
  <si>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</si>
  <si>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</si>
  <si>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</si>
  <si>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</si>
  <si>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</si>
  <si>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</si>
  <si>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</si>
  <si>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</si>
  <si>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</si>
  <si>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</si>
  <si>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</si>
  <si>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</si>
  <si>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</si>
  <si>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</si>
  <si>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</si>
  <si>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</si>
  <si>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</si>
  <si>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</si>
  <si>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</si>
  <si>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</si>
  <si>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</si>
  <si>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</si>
  <si>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</si>
  <si>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</si>
  <si>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</si>
  <si>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</si>
  <si>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</si>
  <si>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</si>
  <si>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</si>
  <si>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</si>
  <si>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</si>
  <si>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</si>
  <si>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</si>
  <si>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</si>
  <si>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</si>
  <si>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</si>
  <si>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</si>
  <si>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</si>
  <si>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</si>
  <si>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</si>
  <si>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</si>
  <si>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</si>
  <si>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</si>
  <si>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</si>
  <si>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</si>
  <si>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</si>
  <si>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</si>
  <si>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</si>
  <si>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</si>
  <si>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</si>
  <si>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</si>
  <si>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</si>
  <si>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</si>
  <si>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</si>
  <si>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</si>
  <si>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</si>
  <si>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</si>
  <si>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</si>
  <si>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</si>
  <si>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</si>
  <si>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</si>
  <si>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</si>
  <si>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</si>
  <si>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</si>
  <si>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</si>
  <si>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</si>
  <si>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</si>
  <si>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</si>
  <si>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</si>
  <si>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</si>
  <si>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</si>
  <si>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</si>
  <si>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</si>
  <si>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</si>
  <si>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</si>
  <si>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</si>
  <si>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</si>
  <si>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</si>
  <si>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</si>
  <si>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</si>
  <si>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</si>
  <si>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</si>
  <si>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</si>
  <si>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</si>
  <si>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</si>
  <si>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</si>
  <si>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</si>
  <si>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</si>
  <si>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</si>
  <si>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</si>
  <si>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</si>
  <si>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</si>
  <si>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</si>
  <si>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</si>
  <si>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</si>
  <si>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</si>
  <si>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</si>
  <si>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</si>
  <si>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</si>
  <si>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</si>
  <si>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</si>
  <si>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</si>
  <si>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</si>
  <si>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</si>
  <si>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</si>
  <si>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</si>
  <si>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</si>
  <si>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</si>
  <si>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</si>
  <si>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</si>
  <si>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</si>
  <si>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</si>
  <si>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</si>
  <si>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</si>
  <si>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</si>
  <si>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</si>
  <si>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</si>
  <si>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</si>
  <si>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</si>
  <si>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</si>
  <si>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</si>
  <si>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</si>
  <si>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</si>
  <si>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</si>
  <si>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</si>
  <si>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</si>
  <si>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</si>
  <si>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</si>
  <si>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</si>
  <si>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</si>
  <si>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</si>
  <si>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</si>
  <si>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</si>
  <si>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</si>
  <si>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</si>
  <si>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</si>
  <si>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</si>
  <si>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</si>
  <si>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</si>
  <si>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</si>
  <si>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</si>
  <si>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</si>
  <si>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</si>
  <si>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</si>
  <si>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</si>
  <si>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</si>
  <si>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</si>
  <si>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</si>
  <si>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</si>
  <si>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</si>
  <si>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</si>
  <si>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</si>
  <si>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</si>
  <si>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</si>
  <si>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</si>
  <si>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</si>
  <si>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</si>
  <si>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</si>
  <si>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</si>
  <si>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</si>
  <si>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</si>
  <si>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</si>
  <si>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</si>
  <si>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</si>
  <si>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</si>
  <si>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</si>
  <si>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</si>
  <si>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</si>
  <si>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</si>
  <si>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</si>
  <si>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</si>
  <si>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</si>
  <si>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</si>
  <si>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</si>
  <si>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</si>
  <si>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</si>
  <si>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</si>
  <si>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</si>
  <si>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</si>
  <si>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</si>
  <si>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</si>
  <si>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</si>
  <si>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</si>
  <si>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</si>
  <si>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</si>
  <si>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</si>
  <si>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</si>
  <si>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</si>
  <si>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</si>
  <si>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</si>
  <si>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</si>
  <si>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</si>
  <si>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</si>
  <si>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</si>
  <si>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</si>
  <si>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</si>
  <si>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</si>
  <si>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</si>
  <si>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</si>
  <si>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</si>
  <si>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</si>
  <si>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</si>
  <si>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</si>
  <si>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</si>
  <si>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</si>
  <si>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</si>
  <si>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</si>
  <si>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</si>
  <si>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</si>
  <si>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</si>
  <si>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</si>
  <si>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</si>
  <si>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</si>
  <si>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</si>
  <si>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</si>
  <si>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</si>
  <si>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</si>
  <si>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</si>
  <si>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</si>
  <si>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</si>
  <si>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</si>
  <si>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</si>
  <si>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</si>
  <si>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</si>
  <si>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</si>
  <si>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</si>
  <si>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</si>
  <si>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</si>
  <si>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</si>
  <si>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</si>
  <si>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</si>
  <si>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</si>
  <si>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</si>
  <si>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</si>
  <si>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</si>
  <si>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</si>
  <si>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</si>
  <si>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</si>
  <si>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</si>
  <si>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</si>
  <si>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</si>
  <si>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</si>
  <si>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</si>
  <si>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</si>
  <si>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</si>
  <si>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</si>
  <si>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</si>
  <si>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</si>
  <si>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</si>
  <si>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</si>
  <si>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</si>
  <si>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</si>
  <si>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</si>
  <si>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</si>
  <si>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</si>
  <si>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</si>
  <si>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</si>
  <si>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</si>
  <si>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</si>
  <si>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</si>
  <si>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</si>
  <si>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</si>
  <si>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</si>
  <si>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</si>
  <si>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</si>
  <si>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</si>
  <si>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</si>
  <si>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</si>
  <si>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</si>
  <si>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</si>
  <si>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</si>
  <si>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</si>
  <si>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</si>
  <si>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</si>
  <si>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</si>
  <si>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</si>
  <si>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</si>
  <si>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</si>
  <si>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</si>
  <si>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</si>
  <si>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</si>
  <si>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</si>
  <si>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</si>
  <si>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</si>
  <si>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</si>
  <si>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</si>
  <si>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</si>
  <si>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</si>
  <si>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</si>
  <si>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</si>
  <si>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</si>
  <si>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</si>
  <si>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</si>
  <si>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</si>
  <si>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</si>
  <si>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</si>
  <si>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</si>
  <si>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</si>
  <si>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</si>
  <si>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</si>
  <si>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</si>
  <si>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</si>
  <si>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</si>
  <si>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</si>
  <si>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</si>
  <si>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</si>
  <si>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</si>
  <si>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</si>
  <si>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</si>
  <si>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</si>
  <si>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</si>
  <si>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</si>
  <si>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</si>
  <si>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</si>
  <si>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</si>
  <si>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</si>
  <si>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</si>
  <si>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</si>
  <si>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</si>
  <si>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</si>
  <si>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</si>
  <si>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</si>
  <si>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</si>
  <si>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</si>
  <si>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</si>
  <si>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</si>
  <si>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</si>
  <si>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</si>
  <si>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</si>
  <si>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</si>
  <si>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</si>
  <si>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</si>
  <si>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</si>
  <si>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</si>
  <si>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</si>
  <si>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</si>
  <si>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</si>
  <si>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</si>
  <si>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</si>
  <si>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</si>
  <si>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</si>
  <si>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</si>
  <si>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</si>
  <si>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</si>
  <si>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</si>
  <si>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</si>
  <si>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</si>
  <si>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</si>
  <si>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</si>
  <si>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</si>
  <si>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</si>
  <si>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</si>
  <si>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</si>
  <si>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</si>
  <si>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</si>
  <si>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</si>
  <si>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</si>
  <si>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</si>
  <si>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</si>
  <si>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</si>
  <si>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</si>
  <si>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</si>
  <si>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</si>
  <si>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</si>
  <si>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</si>
  <si>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</si>
  <si>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</si>
  <si>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</si>
  <si>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</si>
  <si>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</si>
  <si>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</si>
  <si>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</si>
  <si>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</si>
  <si>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</si>
  <si>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</si>
  <si>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</si>
  <si>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</si>
  <si>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</si>
  <si>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</si>
  <si>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</si>
  <si>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</si>
  <si>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</si>
  <si>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</si>
  <si>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</si>
  <si>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</si>
  <si>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</si>
  <si>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</si>
  <si>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</si>
  <si>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</si>
  <si>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</si>
  <si>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</si>
  <si>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</si>
  <si>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</si>
  <si>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</si>
  <si>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</si>
  <si>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</si>
  <si>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</si>
  <si>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</si>
  <si>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</si>
  <si>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</si>
  <si>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</si>
  <si>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</si>
  <si>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</si>
  <si>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</si>
  <si>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</si>
  <si>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</si>
  <si>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</si>
  <si>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</si>
  <si>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</si>
  <si>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</si>
  <si>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</si>
  <si>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</si>
  <si>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</si>
  <si>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</si>
  <si>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</si>
  <si>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</si>
  <si>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</si>
  <si>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</si>
  <si>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</si>
  <si>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</si>
  <si>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</si>
  <si>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</si>
  <si>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</si>
  <si>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</si>
  <si>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</si>
  <si>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</si>
  <si>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</si>
  <si>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</si>
  <si>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</si>
  <si>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</si>
  <si>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</si>
  <si>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</si>
  <si>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</si>
  <si>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</si>
  <si>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</si>
  <si>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</si>
  <si>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</si>
  <si>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</si>
  <si>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</si>
  <si>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</si>
  <si>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</si>
  <si>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</si>
  <si>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</si>
  <si>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</si>
  <si>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</si>
  <si>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</si>
  <si>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</si>
  <si>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</si>
  <si>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</si>
  <si>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</si>
  <si>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</si>
  <si>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</si>
  <si>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</si>
  <si>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</si>
  <si>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</si>
  <si>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</si>
  <si>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</si>
  <si>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</si>
  <si>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</si>
  <si>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</si>
  <si>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</si>
  <si>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</si>
  <si>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</si>
  <si>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</si>
  <si>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</si>
  <si>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</si>
  <si>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</si>
  <si>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</si>
  <si>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</si>
  <si>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</si>
  <si>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</si>
  <si>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</si>
  <si>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</si>
  <si>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</si>
  <si>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</si>
  <si>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</si>
  <si>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</si>
  <si>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</si>
  <si>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</si>
  <si>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</si>
  <si>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</si>
  <si>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</si>
  <si>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</si>
  <si>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</si>
  <si>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</si>
  <si>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</si>
  <si>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</si>
  <si>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</si>
  <si>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</si>
  <si>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</si>
  <si>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</si>
  <si>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</si>
  <si>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</si>
  <si>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</si>
  <si>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</si>
  <si>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</si>
  <si>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</si>
  <si>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</si>
  <si>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</si>
  <si>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</si>
  <si>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</si>
  <si>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</si>
  <si>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</si>
  <si>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</si>
  <si>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</si>
  <si>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</si>
  <si>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</si>
  <si>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</si>
  <si>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</si>
  <si>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</si>
  <si>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</si>
  <si>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</si>
  <si>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</si>
  <si>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</si>
  <si>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</si>
  <si>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</si>
  <si>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</si>
  <si>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</si>
  <si>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</si>
  <si>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</si>
  <si>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</si>
  <si>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</si>
  <si>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</si>
  <si>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</si>
  <si>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</si>
  <si>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</si>
  <si>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</si>
  <si>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</si>
  <si>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</si>
  <si>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</si>
  <si>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</si>
  <si>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</si>
  <si>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</si>
  <si>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</si>
  <si>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</si>
  <si>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</si>
  <si>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</si>
  <si>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</si>
  <si>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</si>
  <si>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</si>
  <si>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</si>
  <si>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</si>
  <si>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</si>
  <si>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</si>
  <si>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</si>
  <si>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</si>
  <si>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</si>
  <si>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</si>
  <si>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</si>
  <si>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</si>
  <si>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</si>
  <si>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</si>
  <si>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</si>
  <si>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</si>
  <si>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</si>
  <si>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</si>
  <si>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</si>
  <si>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</si>
  <si>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</si>
  <si>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</si>
  <si>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</si>
  <si>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</si>
  <si>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</si>
  <si>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</si>
  <si>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</si>
  <si>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</si>
  <si>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</si>
  <si>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</si>
  <si>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</si>
  <si>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</si>
  <si>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</si>
  <si>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</si>
  <si>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</si>
  <si>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</si>
  <si>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</si>
  <si>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</si>
  <si>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</si>
  <si>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</si>
  <si>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</si>
  <si>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</si>
  <si>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</si>
  <si>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</si>
  <si>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</si>
  <si>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</si>
  <si>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</si>
  <si>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</si>
  <si>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</si>
  <si>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</si>
  <si>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</si>
  <si>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</si>
  <si>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</si>
  <si>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</si>
  <si>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</si>
  <si>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</si>
  <si>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</si>
  <si>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</si>
  <si>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</si>
  <si>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</si>
  <si>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</si>
  <si>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</si>
  <si>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</si>
  <si>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</si>
  <si>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</si>
  <si>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</si>
  <si>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</si>
  <si>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</si>
  <si>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</si>
  <si>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</si>
  <si>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</si>
  <si>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</si>
  <si>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</si>
  <si>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</si>
  <si>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</si>
  <si>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</si>
  <si>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</si>
  <si>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</si>
  <si>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</si>
  <si>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</si>
  <si>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</si>
  <si>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</si>
  <si>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</si>
  <si>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</si>
  <si>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</si>
  <si>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</si>
  <si>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</si>
  <si>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</si>
  <si>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</si>
  <si>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</si>
  <si>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</si>
  <si>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</si>
  <si>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</si>
  <si>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</si>
  <si>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</si>
  <si>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</si>
  <si>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</si>
  <si>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</si>
  <si>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</si>
  <si>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</si>
  <si>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</si>
  <si>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</si>
  <si>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</si>
  <si>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</si>
  <si>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</si>
  <si>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</si>
  <si>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</si>
  <si>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</si>
  <si>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</si>
  <si>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</si>
  <si>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</si>
  <si>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</si>
  <si>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</si>
  <si>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</si>
  <si>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</si>
  <si>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</si>
  <si>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</si>
  <si>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</si>
  <si>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</si>
  <si>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</si>
  <si>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</si>
  <si>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</si>
  <si>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</si>
  <si>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</si>
  <si>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</si>
  <si>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</si>
  <si>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</si>
  <si>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</si>
  <si>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</si>
  <si>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</si>
  <si>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</si>
  <si>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</si>
  <si>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</si>
  <si>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</si>
  <si>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</si>
  <si>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</si>
  <si>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</si>
  <si>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</si>
  <si>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</si>
  <si>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</si>
  <si>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</si>
  <si>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</si>
  <si>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</si>
  <si>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</si>
  <si>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</si>
  <si>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</si>
  <si>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</si>
  <si>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</si>
  <si>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</si>
  <si>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</si>
  <si>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</si>
  <si>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</si>
  <si>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</si>
  <si>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</si>
  <si>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</si>
  <si>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</si>
  <si>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</si>
  <si>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</si>
  <si>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</si>
  <si>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</si>
  <si>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</si>
  <si>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</si>
  <si>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</si>
  <si>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</si>
  <si>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</si>
  <si>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</si>
  <si>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</si>
  <si>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</si>
  <si>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</si>
  <si>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</si>
  <si>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</si>
  <si>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</si>
  <si>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</si>
  <si>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</si>
  <si>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</si>
  <si>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</si>
  <si>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</si>
  <si>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</si>
  <si>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</si>
  <si>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</si>
  <si>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</si>
  <si>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</si>
  <si>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</si>
  <si>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</si>
  <si>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</si>
  <si>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</si>
  <si>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</si>
  <si>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</si>
  <si>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</si>
  <si>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</si>
  <si>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</si>
  <si>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</si>
  <si>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</si>
  <si>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</si>
  <si>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</si>
  <si>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</si>
  <si>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</si>
  <si>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</si>
  <si>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</si>
  <si>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</si>
  <si>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</si>
  <si>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</si>
  <si>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</si>
  <si>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</si>
  <si>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</si>
  <si>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</si>
  <si>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</si>
  <si>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</si>
  <si>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</si>
  <si>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</si>
  <si>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</si>
  <si>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</si>
  <si>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</si>
  <si>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</si>
  <si>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</si>
  <si>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</si>
  <si>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</si>
  <si>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</si>
  <si>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</si>
  <si>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</si>
  <si>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</si>
  <si>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</si>
  <si>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</si>
  <si>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</si>
  <si>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</si>
  <si>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</si>
  <si>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</si>
  <si>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</si>
  <si>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</si>
  <si>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</si>
  <si>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</si>
  <si>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</si>
  <si>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</si>
  <si>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</si>
  <si>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</si>
  <si>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</si>
  <si>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</si>
  <si>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</si>
  <si>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</si>
  <si>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</si>
  <si>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</si>
  <si>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</si>
  <si>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</si>
  <si>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</si>
  <si>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</si>
  <si>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</si>
  <si>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</si>
  <si>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</si>
  <si>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</si>
  <si>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</si>
  <si>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</si>
  <si>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</si>
  <si>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</si>
  <si>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</si>
  <si>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</si>
  <si>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</si>
  <si>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</si>
  <si>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</si>
  <si>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</si>
  <si>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</si>
  <si>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</si>
  <si>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</si>
  <si>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</si>
  <si>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</si>
  <si>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</si>
  <si>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</si>
  <si>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</si>
  <si>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</si>
  <si>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</si>
  <si>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</si>
  <si>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</si>
  <si>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</si>
  <si>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</si>
  <si>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</si>
  <si>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</si>
  <si>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</si>
  <si>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</si>
  <si>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</si>
  <si>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</si>
  <si>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</si>
  <si>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</si>
  <si>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</si>
  <si>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</si>
  <si>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</si>
  <si>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</si>
  <si>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</si>
  <si>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</si>
  <si>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</si>
  <si>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</si>
  <si>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</si>
  <si>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</si>
  <si>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</si>
  <si>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</si>
  <si>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</si>
  <si>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</si>
  <si>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</si>
  <si>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</si>
  <si>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</si>
  <si>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</si>
  <si>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</si>
  <si>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</si>
  <si>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</si>
  <si>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</si>
  <si>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</si>
  <si>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</si>
  <si>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</si>
  <si>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</si>
  <si>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</si>
  <si>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</si>
  <si>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</si>
  <si>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</si>
  <si>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</si>
  <si>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</si>
  <si>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</si>
  <si>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</si>
  <si>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</si>
  <si>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</si>
  <si>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</si>
  <si>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</si>
  <si>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</si>
  <si>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</si>
  <si>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</si>
  <si>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</si>
  <si>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</si>
  <si>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</si>
  <si>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</si>
  <si>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</si>
  <si>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</si>
  <si>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</si>
  <si>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</si>
  <si>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</si>
  <si>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</si>
  <si>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</si>
  <si>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</si>
  <si>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</si>
  <si>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</si>
  <si>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</si>
  <si>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</si>
  <si>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</si>
  <si>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</si>
  <si>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</si>
  <si>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</si>
  <si>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</si>
  <si>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</si>
  <si>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</si>
  <si>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</si>
  <si>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</si>
  <si>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</si>
  <si>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</si>
  <si>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</si>
  <si>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</si>
  <si>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</si>
  <si>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</si>
  <si>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</si>
  <si>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</si>
  <si>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</si>
  <si>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</si>
  <si>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</si>
  <si>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</si>
  <si>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</si>
  <si>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</si>
  <si>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</si>
  <si>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</si>
  <si>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</si>
  <si>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</si>
  <si>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</si>
  <si>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</si>
  <si>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</si>
  <si>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</si>
  <si>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</si>
  <si>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</si>
  <si>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</si>
  <si>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</si>
  <si>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</si>
  <si>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</si>
  <si>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</si>
  <si>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</si>
  <si>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</si>
  <si>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</si>
  <si>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</si>
  <si>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</si>
  <si>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</si>
  <si>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</si>
  <si>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</si>
  <si>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</si>
  <si>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</si>
  <si>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</si>
  <si>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</si>
  <si>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</si>
  <si>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</si>
  <si>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</si>
  <si>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</si>
  <si>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</si>
  <si>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</si>
  <si>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</si>
  <si>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</si>
  <si>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</si>
  <si>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</si>
  <si>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</si>
  <si>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</si>
  <si>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</si>
  <si>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</si>
  <si>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</si>
  <si>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</si>
  <si>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</si>
  <si>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</si>
  <si>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</si>
  <si>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</si>
  <si>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</si>
  <si>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</si>
  <si>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</si>
  <si>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</si>
  <si>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</si>
  <si>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</si>
  <si>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</si>
  <si>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</si>
  <si>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</si>
  <si>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</si>
  <si>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</si>
  <si>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</si>
  <si>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</si>
  <si>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</si>
  <si>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</si>
  <si>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</si>
  <si>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</si>
  <si>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</si>
  <si>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</si>
  <si>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</si>
  <si>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</si>
  <si>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</si>
  <si>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</si>
  <si>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</si>
  <si>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</si>
  <si>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</si>
  <si>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</si>
  <si>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</si>
  <si>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</si>
  <si>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</si>
  <si>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</si>
  <si>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</si>
  <si>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</si>
  <si>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</si>
  <si>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</si>
  <si>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</si>
  <si>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</si>
  <si>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</si>
  <si>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</si>
  <si>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</si>
  <si>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</si>
  <si>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</si>
  <si>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</si>
  <si>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</si>
  <si>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</si>
  <si>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</si>
  <si>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</si>
  <si>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</si>
  <si>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</si>
  <si>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</si>
  <si>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</si>
  <si>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</si>
  <si>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</si>
  <si>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</si>
  <si>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</si>
  <si>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</si>
  <si>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</si>
  <si>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</si>
  <si>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</si>
  <si>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</si>
  <si>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</si>
  <si>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</si>
  <si>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</si>
  <si>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</si>
  <si>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</si>
  <si>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</si>
  <si>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</si>
  <si>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</si>
  <si>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</si>
  <si>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</si>
  <si>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</si>
  <si>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</si>
  <si>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</si>
  <si>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</si>
  <si>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</si>
  <si>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</si>
  <si>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</si>
  <si>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</si>
  <si>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</si>
  <si>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</si>
  <si>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</si>
  <si>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</si>
  <si>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</si>
  <si>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</si>
  <si>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</si>
  <si>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</si>
  <si>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</si>
  <si>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</si>
  <si>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</si>
  <si>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</si>
  <si>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</si>
  <si>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</si>
  <si>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</si>
  <si>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</si>
  <si>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</si>
  <si>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</si>
  <si>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</si>
  <si>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</si>
  <si>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</si>
  <si>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</si>
  <si>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</si>
  <si>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</si>
  <si>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</si>
  <si>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</si>
  <si>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</si>
  <si>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</si>
  <si>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</si>
  <si>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</si>
  <si>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</si>
  <si>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</si>
  <si>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</si>
  <si>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</si>
  <si>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</si>
  <si>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</si>
  <si>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</si>
  <si>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</si>
  <si>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</si>
  <si>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</si>
  <si>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</si>
  <si>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</si>
  <si>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</si>
  <si>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</si>
  <si>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</si>
  <si>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</si>
  <si>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</si>
  <si>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</si>
  <si>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</si>
  <si>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</si>
  <si>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</si>
  <si>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</si>
  <si>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</si>
  <si>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</si>
  <si>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</si>
  <si>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</si>
  <si>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</si>
  <si>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</si>
  <si>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</si>
  <si>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</si>
  <si>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</si>
  <si>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</si>
  <si>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</si>
  <si>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</si>
  <si>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</si>
  <si>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</si>
  <si>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</si>
  <si>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</si>
  <si>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</si>
  <si>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</si>
  <si>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</si>
  <si>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</si>
  <si>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</si>
  <si>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</si>
  <si>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</si>
  <si>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</si>
  <si>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</si>
  <si>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</si>
  <si>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</si>
  <si>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</si>
  <si>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</si>
  <si>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</si>
  <si>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</si>
  <si>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</si>
  <si>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</si>
  <si>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</si>
  <si>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</si>
  <si>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</si>
  <si>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</si>
  <si>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</si>
  <si>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</si>
  <si>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</si>
  <si>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</si>
  <si>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</si>
  <si>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</si>
  <si>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</si>
  <si>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</si>
  <si>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</si>
  <si>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</si>
  <si>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</si>
  <si>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</si>
  <si>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</si>
  <si>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</si>
  <si>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</si>
  <si>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</si>
  <si>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</si>
  <si>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</si>
  <si>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</si>
  <si>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</si>
  <si>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</si>
  <si>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</si>
  <si>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</si>
  <si>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</si>
  <si>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</si>
  <si>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</si>
  <si>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</si>
  <si>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</si>
  <si>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</si>
  <si>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</si>
  <si>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</si>
  <si>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</si>
  <si>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</si>
  <si>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</si>
  <si>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</si>
  <si>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</si>
  <si>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</si>
  <si>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</si>
  <si>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</si>
  <si>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</si>
  <si>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</si>
  <si>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</si>
  <si>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</si>
  <si>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</si>
  <si>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</si>
  <si>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</si>
  <si>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</si>
  <si>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</si>
  <si>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</si>
  <si>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</si>
  <si>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</si>
  <si>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</si>
  <si>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</si>
  <si>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</si>
  <si>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</si>
  <si>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</si>
  <si>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</si>
  <si>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</si>
  <si>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</si>
  <si>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</si>
  <si>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</si>
  <si>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</si>
  <si>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</si>
  <si>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</si>
  <si>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</si>
  <si>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</si>
  <si>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</si>
  <si>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</si>
  <si>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</si>
  <si>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</si>
  <si>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</si>
  <si>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</si>
  <si>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</si>
  <si>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</si>
  <si>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</si>
  <si>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</si>
  <si>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</si>
  <si>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</si>
  <si>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</si>
  <si>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</si>
  <si>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</si>
  <si>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</si>
  <si>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</si>
  <si>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</si>
  <si>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</si>
  <si>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</si>
  <si>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</si>
  <si>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</si>
  <si>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</si>
  <si>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</si>
  <si>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</si>
  <si>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</si>
  <si>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</si>
  <si>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</si>
  <si>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</si>
  <si>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</si>
  <si>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</si>
  <si>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</si>
  <si>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</si>
  <si>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</si>
  <si>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</si>
  <si>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</si>
  <si>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</si>
  <si>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</si>
  <si>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</si>
  <si>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</si>
  <si>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</si>
  <si>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</si>
  <si>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</si>
  <si>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</si>
  <si>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</si>
  <si>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</si>
  <si>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</si>
  <si>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</si>
  <si>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</si>
  <si>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</si>
  <si>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</si>
  <si>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</si>
  <si>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</si>
  <si>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</si>
  <si>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</si>
  <si>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</si>
  <si>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</si>
  <si>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</si>
  <si>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</si>
  <si>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</si>
  <si>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</si>
  <si>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</si>
  <si>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</si>
  <si>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</si>
  <si>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</si>
  <si>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</si>
  <si>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</si>
  <si>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</si>
  <si>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</si>
  <si>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</si>
  <si>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</si>
  <si>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</si>
  <si>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</si>
  <si>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</si>
  <si>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</si>
  <si>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</si>
  <si>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</si>
  <si>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</si>
  <si>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</si>
  <si>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</si>
  <si>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</si>
  <si>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</si>
  <si>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</si>
  <si>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</si>
  <si>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</si>
  <si>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</si>
  <si>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</si>
  <si>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</si>
  <si>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</si>
  <si>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</si>
  <si>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</si>
  <si>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</si>
  <si>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</si>
  <si>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</si>
  <si>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</si>
  <si>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</si>
  <si>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</si>
  <si>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</si>
  <si>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</si>
  <si>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</si>
  <si>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</si>
  <si>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</si>
  <si>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</si>
  <si>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</si>
  <si>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</si>
  <si>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</si>
  <si>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</si>
  <si>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</si>
  <si>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</si>
  <si>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</si>
  <si>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</si>
  <si>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</si>
  <si>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</si>
  <si>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</si>
  <si>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</si>
  <si>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</si>
  <si>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</si>
  <si>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</si>
  <si>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</si>
  <si>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</si>
  <si>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</si>
  <si>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</si>
  <si>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</si>
  <si>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</si>
  <si>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</si>
  <si>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</si>
  <si>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</si>
  <si>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</si>
  <si>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</si>
  <si>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</si>
  <si>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</si>
  <si>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</si>
  <si>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</si>
  <si>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</si>
  <si>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</si>
  <si>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</si>
  <si>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</si>
  <si>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</si>
  <si>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</si>
  <si>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</si>
  <si>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</si>
  <si>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</si>
  <si>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</si>
  <si>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</si>
  <si>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</si>
  <si>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</si>
  <si>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</si>
  <si>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</si>
  <si>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</si>
  <si>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</si>
  <si>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</si>
  <si>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</si>
  <si>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</si>
  <si>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</si>
  <si>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</si>
  <si>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</si>
  <si>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</si>
  <si>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</si>
  <si>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</si>
  <si>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</si>
  <si>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</si>
  <si>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</si>
  <si>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</si>
  <si>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</si>
  <si>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</si>
  <si>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</si>
  <si>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</si>
  <si>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</si>
  <si>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</si>
  <si>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</si>
  <si>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</si>
  <si>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</si>
  <si>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</si>
  <si>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</si>
  <si>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</si>
  <si>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</si>
  <si>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</si>
  <si>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</si>
  <si>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</si>
  <si>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</si>
  <si>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</si>
  <si>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</si>
  <si>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</si>
  <si>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</si>
  <si>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</si>
  <si>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</si>
  <si>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</si>
  <si>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</si>
  <si>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</si>
  <si>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</si>
  <si>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</si>
  <si>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</si>
  <si>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</si>
  <si>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</si>
  <si>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</si>
  <si>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</si>
  <si>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</si>
  <si>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</si>
  <si>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</si>
  <si>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</si>
  <si>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</si>
  <si>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</si>
  <si>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</si>
  <si>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</si>
  <si>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</si>
  <si>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</si>
  <si>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</si>
  <si>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</si>
  <si>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</si>
  <si>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</si>
  <si>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</si>
  <si>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</si>
  <si>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</si>
  <si>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</si>
  <si>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</si>
  <si>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</si>
  <si>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</si>
  <si>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</si>
  <si>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</si>
  <si>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</si>
  <si>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</si>
  <si>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</si>
  <si>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</si>
  <si>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</si>
  <si>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</si>
  <si>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</si>
  <si>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</si>
  <si>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</si>
  <si>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</si>
  <si>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</si>
  <si>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</si>
  <si>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</si>
  <si>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</si>
  <si>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</si>
  <si>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</si>
  <si>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</si>
  <si>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</si>
  <si>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</si>
  <si>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</si>
  <si>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</si>
  <si>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</si>
  <si>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</si>
  <si>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</si>
  <si>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</si>
  <si>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</si>
  <si>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</si>
  <si>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</si>
  <si>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</si>
  <si>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</si>
  <si>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</si>
  <si>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</si>
  <si>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</si>
  <si>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</si>
  <si>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</si>
  <si>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</si>
  <si>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</si>
  <si>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</si>
  <si>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</si>
  <si>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</si>
  <si>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</si>
  <si>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</si>
  <si>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</si>
  <si>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</si>
  <si>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</si>
  <si>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</si>
  <si>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</si>
  <si>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</si>
  <si>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</si>
  <si>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</si>
  <si>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</si>
  <si>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</si>
  <si>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</si>
  <si>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</si>
  <si>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</si>
  <si>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</si>
  <si>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</si>
  <si>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</si>
  <si>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</si>
  <si>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</si>
  <si>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</si>
  <si>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</si>
  <si>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</si>
  <si>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</si>
  <si>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</si>
  <si>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</si>
  <si>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</si>
  <si>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</si>
  <si>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</si>
  <si>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</si>
  <si>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</si>
  <si>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</si>
  <si>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</si>
  <si>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</si>
  <si>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</si>
  <si>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</si>
  <si>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</si>
  <si>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</si>
  <si>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</si>
  <si>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</si>
  <si>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</si>
  <si>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</si>
  <si>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</si>
  <si>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</si>
  <si>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</si>
  <si>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</si>
  <si>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</si>
  <si>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</si>
  <si>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</si>
  <si>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</si>
  <si>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</si>
  <si>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</si>
  <si>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</si>
  <si>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</si>
  <si>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</si>
  <si>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</si>
  <si>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</si>
  <si>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</si>
  <si>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</si>
  <si>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</si>
  <si>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</si>
  <si>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</si>
  <si>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</si>
  <si>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</si>
  <si>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</si>
  <si>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</si>
  <si>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</si>
  <si>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</si>
  <si>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</si>
  <si>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</si>
  <si>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</si>
  <si>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</si>
  <si>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</si>
  <si>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</si>
  <si>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</si>
  <si>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</si>
  <si>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</si>
  <si>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</si>
  <si>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</si>
  <si>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</si>
  <si>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</si>
  <si>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</si>
  <si>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</si>
  <si>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</si>
  <si>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</si>
  <si>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</si>
  <si>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</si>
  <si>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</si>
  <si>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</si>
  <si>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</si>
  <si>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</si>
  <si>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</si>
  <si>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</si>
  <si>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</si>
  <si>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</si>
  <si>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</si>
  <si>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</si>
  <si>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</si>
  <si>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</si>
  <si>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</si>
  <si>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</si>
  <si>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</si>
  <si>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</si>
  <si>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</si>
  <si>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</si>
  <si>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</si>
  <si>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</si>
  <si>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</si>
  <si>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</si>
  <si>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</si>
  <si>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</si>
  <si>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</si>
  <si>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</si>
  <si>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</si>
  <si>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</si>
  <si>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</si>
  <si>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</si>
  <si>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</si>
  <si>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</si>
  <si>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</si>
  <si>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</si>
  <si>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</si>
  <si>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</si>
  <si>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</si>
  <si>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</si>
  <si>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</si>
  <si>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</si>
  <si>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</si>
  <si>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</si>
  <si>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</si>
  <si>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</si>
  <si>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</si>
  <si>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</si>
  <si>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</si>
  <si>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</si>
  <si>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</si>
  <si>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</si>
  <si>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</si>
  <si>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</si>
  <si>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</si>
  <si>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</si>
  <si>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</si>
  <si>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</si>
  <si>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</si>
  <si>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</si>
  <si>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</si>
  <si>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</si>
  <si>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</si>
  <si>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</si>
  <si>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</si>
  <si>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</si>
  <si>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</si>
  <si>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</si>
  <si>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</si>
  <si>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</si>
  <si>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</si>
  <si>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</si>
  <si>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</si>
  <si>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</si>
  <si>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</si>
  <si>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</si>
  <si>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</si>
  <si>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</si>
  <si>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</si>
  <si>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</si>
  <si>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</si>
  <si>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</si>
  <si>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</si>
  <si>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</si>
  <si>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</si>
  <si>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</si>
  <si>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</si>
  <si>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</si>
  <si>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</si>
  <si>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</si>
  <si>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</si>
  <si>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</si>
  <si>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</si>
  <si>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</si>
  <si>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</si>
  <si>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</si>
  <si>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</si>
  <si>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</si>
  <si>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</si>
  <si>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</si>
  <si>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</si>
  <si>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</si>
  <si>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</si>
  <si>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</si>
  <si>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</si>
  <si>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</si>
  <si>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</si>
  <si>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</si>
  <si>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</si>
  <si>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</si>
  <si>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</si>
  <si>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</si>
  <si>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</si>
  <si>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</si>
  <si>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</si>
  <si>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</si>
  <si>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</si>
  <si>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</si>
  <si>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</si>
  <si>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</si>
  <si>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</si>
  <si>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</si>
  <si>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</si>
  <si>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</si>
  <si>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</si>
  <si>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</si>
  <si>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</si>
  <si>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</si>
  <si>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</si>
  <si>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</si>
  <si>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</si>
  <si>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</si>
  <si>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</si>
  <si>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</si>
  <si>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</si>
  <si>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</si>
  <si>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</si>
  <si>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</si>
  <si>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</si>
  <si>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</si>
  <si>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</si>
  <si>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</si>
  <si>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</si>
  <si>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</si>
  <si>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</si>
  <si>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</si>
  <si>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</si>
  <si>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</si>
  <si>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</si>
  <si>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</si>
  <si>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</si>
  <si>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</si>
  <si>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</si>
  <si>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</si>
  <si>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</si>
  <si>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</si>
  <si>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</si>
  <si>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</si>
  <si>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</si>
  <si>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</si>
  <si>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</si>
  <si>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</si>
  <si>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</si>
  <si>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</si>
  <si>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</si>
  <si>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</si>
  <si>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</si>
  <si>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</si>
  <si>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</si>
  <si>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</si>
  <si>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</si>
  <si>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</si>
  <si>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</si>
  <si>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</si>
  <si>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</si>
  <si>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</si>
  <si>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</si>
  <si>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</si>
  <si>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</si>
  <si>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</si>
  <si>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</si>
  <si>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</si>
  <si>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</si>
  <si>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</si>
  <si>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</si>
  <si>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</si>
  <si>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</si>
  <si>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</si>
  <si>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</si>
  <si>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</si>
  <si>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</si>
  <si>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</si>
  <si>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</si>
  <si>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</si>
  <si>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</si>
  <si>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</si>
  <si>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</si>
  <si>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</si>
  <si>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</si>
  <si>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</si>
  <si>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</si>
  <si>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</si>
  <si>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</si>
  <si>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</si>
  <si>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</si>
  <si>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</si>
  <si>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</si>
  <si>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</si>
  <si>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</si>
  <si>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</si>
  <si>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</si>
  <si>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</si>
  <si>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</si>
  <si>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</si>
  <si>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</si>
  <si>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</si>
  <si>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</si>
  <si>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</si>
  <si>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</si>
  <si>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</si>
  <si>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</si>
  <si>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</si>
  <si>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</si>
  <si>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</si>
  <si>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</si>
  <si>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</si>
  <si>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</si>
  <si>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</si>
  <si>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</si>
  <si>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</si>
  <si>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</si>
  <si>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</si>
  <si>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</si>
  <si>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</si>
  <si>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</si>
  <si>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</si>
  <si>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</si>
  <si>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</si>
  <si>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</si>
  <si>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</si>
  <si>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</si>
  <si>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</si>
  <si>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</si>
  <si>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</si>
  <si>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</si>
  <si>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</si>
  <si>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</si>
  <si>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</si>
  <si>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</si>
  <si>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</si>
  <si>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</si>
  <si>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</si>
  <si>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</si>
  <si>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</si>
  <si>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</si>
  <si>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</si>
  <si>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</si>
  <si>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</si>
  <si>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</si>
  <si>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</si>
  <si>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</si>
  <si>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</si>
  <si>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</si>
  <si>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</si>
  <si>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</si>
  <si>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</si>
  <si>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</si>
  <si>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</si>
  <si>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</si>
  <si>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</si>
  <si>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</si>
  <si>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</si>
  <si>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</si>
  <si>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</si>
  <si>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</si>
  <si>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</si>
  <si>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</si>
  <si>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</si>
  <si>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</si>
  <si>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</si>
  <si>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</si>
  <si>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</si>
  <si>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</si>
  <si>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</si>
  <si>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</si>
  <si>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</si>
  <si>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</si>
  <si>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</si>
  <si>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</si>
  <si>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</si>
  <si>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</si>
  <si>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</si>
  <si>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</si>
  <si>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</si>
  <si>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</si>
  <si>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</si>
  <si>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</si>
  <si>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</si>
  <si>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</si>
  <si>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</si>
  <si>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</si>
  <si>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</si>
  <si>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</si>
  <si>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</si>
  <si>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</si>
  <si>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</si>
  <si>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</si>
  <si>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</si>
  <si>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</si>
  <si>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</si>
  <si>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</si>
  <si>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</si>
  <si>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</si>
  <si>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</si>
  <si>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</si>
  <si>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</si>
  <si>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</si>
  <si>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</si>
  <si>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</si>
  <si>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</si>
  <si>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</si>
  <si>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</si>
  <si>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</si>
  <si>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</si>
  <si>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</si>
  <si>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</si>
  <si>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</si>
  <si>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</si>
  <si>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</si>
  <si>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</si>
  <si>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</si>
  <si>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</si>
  <si>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</si>
  <si>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</si>
  <si>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</si>
  <si>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</si>
  <si>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</si>
  <si>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</si>
  <si>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</si>
  <si>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</si>
  <si>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</si>
  <si>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</si>
  <si>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</si>
  <si>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</si>
  <si>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</si>
  <si>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</si>
  <si>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</si>
  <si>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</si>
  <si>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</si>
  <si>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</si>
  <si>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</si>
  <si>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</si>
  <si>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</si>
  <si>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</si>
  <si>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</si>
  <si>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</si>
  <si>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</si>
  <si>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</si>
  <si>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</si>
  <si>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</si>
  <si>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</si>
  <si>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</si>
  <si>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</si>
  <si>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</si>
  <si>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</si>
  <si>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</si>
  <si>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</si>
  <si>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</si>
  <si>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</si>
  <si>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</si>
  <si>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</si>
  <si>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</si>
  <si>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</si>
  <si>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</si>
  <si>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</si>
  <si>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</si>
  <si>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</si>
  <si>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</si>
  <si>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</si>
  <si>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</si>
  <si>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</si>
  <si>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</si>
  <si>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</si>
  <si>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</si>
  <si>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</si>
  <si>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</si>
  <si>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</si>
  <si>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</si>
  <si>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</si>
  <si>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</si>
  <si>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</si>
  <si>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</si>
  <si>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</si>
  <si>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</si>
  <si>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</si>
  <si>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</si>
  <si>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</si>
  <si>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</si>
  <si>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</si>
  <si>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</si>
  <si>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</si>
  <si>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</si>
  <si>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</si>
  <si>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</si>
  <si>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</si>
  <si>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</si>
  <si>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</si>
  <si>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</si>
  <si>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</si>
  <si>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</si>
  <si>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</si>
  <si>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</si>
  <si>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</si>
  <si>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</si>
  <si>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</si>
  <si>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</si>
  <si>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</si>
  <si>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</si>
  <si>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</si>
  <si>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</si>
  <si>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</si>
  <si>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</si>
  <si>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</si>
  <si>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</si>
  <si>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</si>
  <si>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</si>
  <si>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</si>
  <si>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</si>
  <si>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</si>
  <si>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</si>
  <si>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</si>
  <si>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</si>
  <si>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</si>
  <si>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</si>
  <si>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</si>
  <si>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</si>
  <si>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</si>
  <si>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</si>
  <si>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</si>
  <si>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</si>
  <si>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</si>
  <si>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</si>
  <si>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</si>
  <si>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</si>
  <si>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</si>
  <si>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</si>
  <si>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</si>
  <si>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</si>
  <si>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</si>
  <si>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</si>
  <si>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</si>
  <si>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</si>
  <si>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</si>
  <si>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</si>
  <si>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</si>
  <si>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</si>
  <si>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</si>
  <si>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</si>
  <si>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</si>
  <si>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</si>
  <si>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</si>
  <si>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</si>
  <si>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</si>
  <si>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</si>
  <si>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</si>
  <si>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</si>
  <si>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</si>
  <si>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</si>
  <si>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</si>
  <si>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</si>
  <si>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</si>
  <si>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</si>
  <si>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</si>
  <si>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</si>
  <si>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</si>
  <si>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</si>
  <si>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</si>
  <si>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</si>
  <si>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</si>
  <si>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</si>
  <si>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</si>
  <si>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</si>
  <si>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</si>
  <si>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</si>
  <si>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</si>
  <si>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</si>
  <si>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</si>
  <si>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</si>
  <si>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</si>
  <si>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</si>
  <si>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</si>
  <si>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</si>
  <si>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</si>
  <si>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</si>
  <si>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</si>
  <si>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</si>
  <si>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</si>
  <si>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</si>
  <si>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</si>
  <si>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</si>
  <si>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</si>
  <si>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</si>
  <si>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</si>
  <si>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</si>
  <si>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</si>
  <si>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</si>
  <si>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</si>
  <si>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</si>
  <si>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</si>
  <si>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</si>
  <si>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</si>
  <si>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</si>
  <si>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</si>
  <si>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</si>
  <si>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</si>
  <si>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</si>
  <si>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</si>
  <si>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</si>
  <si>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</si>
  <si>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</si>
  <si>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</si>
  <si>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</si>
  <si>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</si>
  <si>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</si>
  <si>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</si>
  <si>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</si>
  <si>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</si>
  <si>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</si>
  <si>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</si>
  <si>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</si>
  <si>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</si>
  <si>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</si>
  <si>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</si>
  <si>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</si>
  <si>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</si>
  <si>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</si>
  <si>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</si>
  <si>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</si>
  <si>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</si>
  <si>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</si>
  <si>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</si>
  <si>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</si>
  <si>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</si>
  <si>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</si>
  <si>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</si>
  <si>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</si>
  <si>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</si>
  <si>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</si>
  <si>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</si>
  <si>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</si>
  <si>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</si>
  <si>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</si>
  <si>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</si>
  <si>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</si>
  <si>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</si>
  <si>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</si>
  <si>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</si>
  <si>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</si>
  <si>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</si>
  <si>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</si>
  <si>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</si>
  <si>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</si>
  <si>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</si>
  <si>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</si>
  <si>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</si>
  <si>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</si>
  <si>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</si>
  <si>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</si>
  <si>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</si>
  <si>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</si>
  <si>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</si>
  <si>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</si>
  <si>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</si>
  <si>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</si>
  <si>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</si>
  <si>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</si>
  <si>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</si>
  <si>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</si>
  <si>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</si>
  <si>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</si>
  <si>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</si>
  <si>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</si>
  <si>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</si>
  <si>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</si>
  <si>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</si>
  <si>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</si>
  <si>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</si>
  <si>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</si>
  <si>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</si>
  <si>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</si>
  <si>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</si>
  <si>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</si>
  <si>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</si>
  <si>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</si>
  <si>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</si>
  <si>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</si>
  <si>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</si>
  <si>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</si>
  <si>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</si>
  <si>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</si>
  <si>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</si>
  <si>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</si>
  <si>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</si>
  <si>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</si>
  <si>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</si>
  <si>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</si>
  <si>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</si>
  <si>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</si>
  <si>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</si>
  <si>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</si>
  <si>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</si>
  <si>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</si>
  <si>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</si>
  <si>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</si>
  <si>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</si>
  <si>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</si>
  <si>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</si>
  <si>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</si>
  <si>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</si>
  <si>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</si>
  <si>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</si>
  <si>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</si>
  <si>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</si>
  <si>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</si>
  <si>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</si>
  <si>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</si>
  <si>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</si>
  <si>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</si>
  <si>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</si>
  <si>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</si>
  <si>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</si>
  <si>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</si>
  <si>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</si>
  <si>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</si>
  <si>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</si>
  <si>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</si>
  <si>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</si>
  <si>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</si>
  <si>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</si>
  <si>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</si>
  <si>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</si>
  <si>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</si>
  <si>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</si>
  <si>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</si>
  <si>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</si>
  <si>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</si>
  <si>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</si>
  <si>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</si>
  <si>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</si>
  <si>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</si>
  <si>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</si>
  <si>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</si>
  <si>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</si>
  <si>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</si>
  <si>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</si>
  <si>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</si>
  <si>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</si>
  <si>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</si>
  <si>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</si>
  <si>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</si>
  <si>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</si>
  <si>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</si>
  <si>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</si>
  <si>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</si>
  <si>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</si>
  <si>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</si>
  <si>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</si>
  <si>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</si>
  <si>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</si>
  <si>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</si>
  <si>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</si>
  <si>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</si>
  <si>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</si>
  <si>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</si>
  <si>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</si>
  <si>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</si>
  <si>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</si>
  <si>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</si>
  <si>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</si>
  <si>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</si>
  <si>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</si>
  <si>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</si>
  <si>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</si>
  <si>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</si>
  <si>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</si>
  <si>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</si>
  <si>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</si>
  <si>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</si>
  <si>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</si>
  <si>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</si>
  <si>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</si>
  <si>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</si>
  <si>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</si>
  <si>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</si>
  <si>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</si>
  <si>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</si>
  <si>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</si>
  <si>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</si>
  <si>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</si>
  <si>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</si>
  <si>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</si>
  <si>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</si>
  <si>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</si>
  <si>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</si>
  <si>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</si>
  <si>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</si>
  <si>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</si>
  <si>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</si>
  <si>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</si>
  <si>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</si>
  <si>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</si>
  <si>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</si>
  <si>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</si>
  <si>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</si>
  <si>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</si>
  <si>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</si>
  <si>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</si>
  <si>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</si>
  <si>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</si>
  <si>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</si>
  <si>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</si>
  <si>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</si>
  <si>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</si>
  <si>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</si>
  <si>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</si>
  <si>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</si>
  <si>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</si>
  <si>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</si>
  <si>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</si>
  <si>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</si>
  <si>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</si>
  <si>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</si>
  <si>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</si>
  <si>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</si>
  <si>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</si>
  <si>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</si>
  <si>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</si>
  <si>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</si>
  <si>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</si>
  <si>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</si>
  <si>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</si>
  <si>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</si>
  <si>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</si>
  <si>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</si>
  <si>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</si>
  <si>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</si>
  <si>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</si>
  <si>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</si>
  <si>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</si>
  <si>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</si>
  <si>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</si>
  <si>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</si>
  <si>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</si>
  <si>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</si>
  <si>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</si>
  <si>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</si>
  <si>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</si>
  <si>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</si>
  <si>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</si>
  <si>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</si>
  <si>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</si>
  <si>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</si>
  <si>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</si>
  <si>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</si>
  <si>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</si>
  <si>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</si>
  <si>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</si>
  <si>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</si>
  <si>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</si>
  <si>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</si>
  <si>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</si>
  <si>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</si>
  <si>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</si>
  <si>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</si>
  <si>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</si>
  <si>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</si>
  <si>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</si>
  <si>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</si>
  <si>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</si>
  <si>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</si>
  <si>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</si>
  <si>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</si>
  <si>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</si>
  <si>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</si>
  <si>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</si>
  <si>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</si>
  <si>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</si>
  <si>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</si>
  <si>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</si>
  <si>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</si>
  <si>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</si>
  <si>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</si>
  <si>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</si>
  <si>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</si>
  <si>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</si>
  <si>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</si>
  <si>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</si>
  <si>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</si>
  <si>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</si>
  <si>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</si>
  <si>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</si>
  <si>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</si>
  <si>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</si>
  <si>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</si>
  <si>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</si>
  <si>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</si>
  <si>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</si>
  <si>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</si>
  <si>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</si>
  <si>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</si>
  <si>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</si>
  <si>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</si>
  <si>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</si>
  <si>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</si>
  <si>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</si>
  <si>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</si>
  <si>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</si>
  <si>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</si>
  <si>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</si>
  <si>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</si>
  <si>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</si>
  <si>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</si>
  <si>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</si>
  <si>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</si>
  <si>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</si>
  <si>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</si>
  <si>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</si>
  <si>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</si>
  <si>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</si>
  <si>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</si>
  <si>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</si>
  <si>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</si>
  <si>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</si>
  <si>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</si>
  <si>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</si>
  <si>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</si>
  <si>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</si>
  <si>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</si>
  <si>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</si>
  <si>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</si>
  <si>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</si>
  <si>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</si>
  <si>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</si>
  <si>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</si>
  <si>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</si>
  <si>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</si>
  <si>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</si>
  <si>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</si>
  <si>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</si>
  <si>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</si>
  <si>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</si>
  <si>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</si>
  <si>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</si>
  <si>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</si>
  <si>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</si>
  <si>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</si>
  <si>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</si>
  <si>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</si>
  <si>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</si>
  <si>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</si>
  <si>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</si>
  <si>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</si>
  <si>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</si>
  <si>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</si>
  <si>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</si>
  <si>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</si>
  <si>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</si>
  <si>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</si>
  <si>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</si>
  <si>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</si>
  <si>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</si>
  <si>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</si>
  <si>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</si>
  <si>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</si>
  <si>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</si>
  <si>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</si>
  <si>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</si>
  <si>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</si>
  <si>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</si>
  <si>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</si>
  <si>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</si>
  <si>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</si>
  <si>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</si>
  <si>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</si>
  <si>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</si>
  <si>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</si>
  <si>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</si>
  <si>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</si>
  <si>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</si>
  <si>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</si>
  <si>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</si>
  <si>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</si>
  <si>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</si>
  <si>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</si>
  <si>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</si>
  <si>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</si>
  <si>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</si>
  <si>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</si>
  <si>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</si>
  <si>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</si>
  <si>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</si>
  <si>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</si>
  <si>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</si>
  <si>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</si>
  <si>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</si>
  <si>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</si>
  <si>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</si>
  <si>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</si>
  <si>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</si>
  <si>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</si>
  <si>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</si>
  <si>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</si>
  <si>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</si>
  <si>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</si>
  <si>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</si>
  <si>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</si>
  <si>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</si>
  <si>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</si>
  <si>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</si>
  <si>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</si>
  <si>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</si>
  <si>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</si>
  <si>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</si>
  <si>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</si>
  <si>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</si>
  <si>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</si>
  <si>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</si>
  <si>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</si>
  <si>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</si>
  <si>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</si>
  <si>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</si>
  <si>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</si>
  <si>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</si>
  <si>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</si>
  <si>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</si>
  <si>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</si>
  <si>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</si>
  <si>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</si>
  <si>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</si>
  <si>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</si>
  <si>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</si>
  <si>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</si>
  <si>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</si>
  <si>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</si>
  <si>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</si>
  <si>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</si>
  <si>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</si>
  <si>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</si>
  <si>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</si>
  <si>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</si>
  <si>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</si>
  <si>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</si>
  <si>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</si>
  <si>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</si>
  <si>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</si>
  <si>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</si>
  <si>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</si>
  <si>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</si>
  <si>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</si>
  <si>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</si>
  <si>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</si>
  <si>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</si>
  <si>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</si>
  <si>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</si>
  <si>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</si>
  <si>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</si>
  <si>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</si>
  <si>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</si>
  <si>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</si>
  <si>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</si>
  <si>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</si>
  <si>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</si>
  <si>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</si>
  <si>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</si>
  <si>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</si>
  <si>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</si>
  <si>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</si>
  <si>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</si>
  <si>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</si>
  <si>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</si>
  <si>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</si>
  <si>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</si>
  <si>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</si>
  <si>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</si>
  <si>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</si>
  <si>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</si>
  <si>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</si>
  <si>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</si>
  <si>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</si>
  <si>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</si>
  <si>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</si>
  <si>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</si>
  <si>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</si>
  <si>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</si>
  <si>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</si>
  <si>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</si>
  <si>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</si>
  <si>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</si>
  <si>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</si>
  <si>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</si>
  <si>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</si>
  <si>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</si>
  <si>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</si>
  <si>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</si>
  <si>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</si>
  <si>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</si>
  <si>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</si>
  <si>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</si>
  <si>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</si>
  <si>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</si>
  <si>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</si>
  <si>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</si>
  <si>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</si>
  <si>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</si>
  <si>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</si>
  <si>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</si>
  <si>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</si>
  <si>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</si>
  <si>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</si>
  <si>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</si>
  <si>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</si>
  <si>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</si>
  <si>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</si>
  <si>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</si>
  <si>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</si>
  <si>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</si>
  <si>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</si>
  <si>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</si>
  <si>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</si>
  <si>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</si>
  <si>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</si>
  <si>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</si>
  <si>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</si>
  <si>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</si>
  <si>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</si>
  <si>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</si>
  <si>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</si>
  <si>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</si>
  <si>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</si>
  <si>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</si>
  <si>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</si>
  <si>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</si>
  <si>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</si>
  <si>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</si>
  <si>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</si>
  <si>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</si>
  <si>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</si>
  <si>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</si>
  <si>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</si>
  <si>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</si>
  <si>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</si>
  <si>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</si>
  <si>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</si>
  <si>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</si>
  <si>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</si>
  <si>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</si>
  <si>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</si>
  <si>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</si>
  <si>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</si>
  <si>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</si>
  <si>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</si>
  <si>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</si>
  <si>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</si>
  <si>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</si>
  <si>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</si>
  <si>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</si>
  <si>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</si>
  <si>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</si>
  <si>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</si>
  <si>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</si>
  <si>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</si>
  <si>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</si>
  <si>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</si>
  <si>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</si>
  <si>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</si>
  <si>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</si>
  <si>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</si>
  <si>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</si>
  <si>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</si>
  <si>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</si>
  <si>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</si>
  <si>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</si>
  <si>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</si>
  <si>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</si>
  <si>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</si>
  <si>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</si>
  <si>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</si>
  <si>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</si>
  <si>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</si>
  <si>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</si>
  <si>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</si>
  <si>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</si>
  <si>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</si>
  <si>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</si>
  <si>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</si>
  <si>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</si>
  <si>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</si>
  <si>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</si>
  <si>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</si>
  <si>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</si>
  <si>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</si>
  <si>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</si>
  <si>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</si>
  <si>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</si>
  <si>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</si>
  <si>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</si>
  <si>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</si>
  <si>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</si>
  <si>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</si>
  <si>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</si>
  <si>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</si>
  <si>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</si>
  <si>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</si>
  <si>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</si>
  <si>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</si>
  <si>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</si>
  <si>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</si>
  <si>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</si>
  <si>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</si>
  <si>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</si>
  <si>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</si>
  <si>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</si>
  <si>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</si>
  <si>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</si>
  <si>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</si>
  <si>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</si>
  <si>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</si>
  <si>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</si>
  <si>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</si>
  <si>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</si>
  <si>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</si>
  <si>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</si>
  <si>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</si>
  <si>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</si>
  <si>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</si>
  <si>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</si>
  <si>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</si>
  <si>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</si>
  <si>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</si>
  <si>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</si>
  <si>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</si>
  <si>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</si>
  <si>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</si>
  <si>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</si>
  <si>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</si>
  <si>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</si>
  <si>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</si>
  <si>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</si>
  <si>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</si>
  <si>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</si>
  <si>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</si>
  <si>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</si>
  <si>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</si>
  <si>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</si>
  <si>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</si>
  <si>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</si>
  <si>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</si>
  <si>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</si>
  <si>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</si>
  <si>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</si>
  <si>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</si>
  <si>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</si>
  <si>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</si>
  <si>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</si>
  <si>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</si>
  <si>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</si>
  <si>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</si>
  <si>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</si>
  <si>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</si>
  <si>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</si>
  <si>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</si>
  <si>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</si>
  <si>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</si>
  <si>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</si>
  <si>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</si>
  <si>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</si>
  <si>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</si>
  <si>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</si>
  <si>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</si>
  <si>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</si>
  <si>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</si>
  <si>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</si>
  <si>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</si>
  <si>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</si>
  <si>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</si>
  <si>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</si>
  <si>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</si>
  <si>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</si>
  <si>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</si>
  <si>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</si>
  <si>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</si>
  <si>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</si>
  <si>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</si>
  <si>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</si>
  <si>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</si>
  <si>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</si>
  <si>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</si>
  <si>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</si>
  <si>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</si>
  <si>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</si>
  <si>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</si>
  <si>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</si>
  <si>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</si>
  <si>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</si>
  <si>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</si>
  <si>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</si>
  <si>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</si>
  <si>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</si>
  <si>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</si>
  <si>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</si>
  <si>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</si>
  <si>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</si>
  <si>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</si>
  <si>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</si>
  <si>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</si>
  <si>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</si>
  <si>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</si>
  <si>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</si>
  <si>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</si>
  <si>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</si>
  <si>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</si>
  <si>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</si>
  <si>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</si>
  <si>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</si>
  <si>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</si>
  <si>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</si>
  <si>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</si>
  <si>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</si>
  <si>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</si>
  <si>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</si>
  <si>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</si>
  <si>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</si>
  <si>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</si>
  <si>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</si>
  <si>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</si>
  <si>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</si>
  <si>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</si>
  <si>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</si>
  <si>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</si>
  <si>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</si>
  <si>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</si>
  <si>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</si>
  <si>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</si>
  <si>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</si>
  <si>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</si>
  <si>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</si>
  <si>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</si>
  <si>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</si>
  <si>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</si>
  <si>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</si>
  <si>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</si>
  <si>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</si>
  <si>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</si>
  <si>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</si>
  <si>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</si>
  <si>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</si>
  <si>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</si>
  <si>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</si>
  <si>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</si>
  <si>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</si>
  <si>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</si>
  <si>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</si>
  <si>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</si>
  <si>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</si>
  <si>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</si>
  <si>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</si>
  <si>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</si>
  <si>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</si>
  <si>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</si>
  <si>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</si>
  <si>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</si>
  <si>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</si>
  <si>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</si>
  <si>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</si>
  <si>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</si>
  <si>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</si>
  <si>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</si>
  <si>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</si>
  <si>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</si>
  <si>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</si>
  <si>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</si>
  <si>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</si>
  <si>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</si>
  <si>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</si>
  <si>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</si>
  <si>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</si>
  <si>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</si>
  <si>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</si>
  <si>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</si>
  <si>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</si>
  <si>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</si>
  <si>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</si>
  <si>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</si>
  <si>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</si>
  <si>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</si>
  <si>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</si>
  <si>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</si>
  <si>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</si>
  <si>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</si>
  <si>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</si>
  <si>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</si>
  <si>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</si>
  <si>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</si>
  <si>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</si>
  <si>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</si>
  <si>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</si>
  <si>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</si>
  <si>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</si>
  <si>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</si>
  <si>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</si>
  <si>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</si>
  <si>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</si>
  <si>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</si>
  <si>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</si>
  <si>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</si>
  <si>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</si>
  <si>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</si>
  <si>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</si>
  <si>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</si>
  <si>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</si>
  <si>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</si>
  <si>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</si>
  <si>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</si>
  <si>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</si>
  <si>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</si>
  <si>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</si>
  <si>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</si>
  <si>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</si>
  <si>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</si>
  <si>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</si>
  <si>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</si>
  <si>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</si>
  <si>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</si>
  <si>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</si>
  <si>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</si>
  <si>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</si>
  <si>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</si>
  <si>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</si>
  <si>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</si>
  <si>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</si>
  <si>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</si>
  <si>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</si>
  <si>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</si>
  <si>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</si>
  <si>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</si>
  <si>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</si>
  <si>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</si>
  <si>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</si>
  <si>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</si>
  <si>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</si>
  <si>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</si>
  <si>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</si>
  <si>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</si>
  <si>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</si>
  <si>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</si>
  <si>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</si>
  <si>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</si>
  <si>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</si>
  <si>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</si>
  <si>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</si>
  <si>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</si>
  <si>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</si>
  <si>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</si>
  <si>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</si>
  <si>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</si>
  <si>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</si>
  <si>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</si>
  <si>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</si>
  <si>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</si>
  <si>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</si>
  <si>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</si>
  <si>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</si>
  <si>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</si>
  <si>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</si>
  <si>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</si>
  <si>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</si>
  <si>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</si>
  <si>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</si>
  <si>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</si>
  <si>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</si>
  <si>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</si>
  <si>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</si>
  <si>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</si>
  <si>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</si>
  <si>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</si>
  <si>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</si>
  <si>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</si>
  <si>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</si>
  <si>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</si>
  <si>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</si>
  <si>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</si>
  <si>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</si>
  <si>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</si>
  <si>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</si>
  <si>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</si>
  <si>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</si>
  <si>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</si>
  <si>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</si>
  <si>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</si>
  <si>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</si>
  <si>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</si>
  <si>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</si>
  <si>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</si>
  <si>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</si>
  <si>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</si>
  <si>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</si>
  <si>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</si>
  <si>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</si>
  <si>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</si>
  <si>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</si>
  <si>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</si>
  <si>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</si>
  <si>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</si>
  <si>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</si>
  <si>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</si>
  <si>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</si>
  <si>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</si>
  <si>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</si>
  <si>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</si>
  <si>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</si>
  <si>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</si>
  <si>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</si>
  <si>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</si>
  <si>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</si>
  <si>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</si>
  <si>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</si>
  <si>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</si>
  <si>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</si>
  <si>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</si>
  <si>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</si>
  <si>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</si>
  <si>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</si>
  <si>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</si>
  <si>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</si>
  <si>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</si>
  <si>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</si>
  <si>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</si>
  <si>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</si>
  <si>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</si>
  <si>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</si>
  <si>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</si>
  <si>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</si>
  <si>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</si>
  <si>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</si>
  <si>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</si>
  <si>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</si>
  <si>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</si>
  <si>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</si>
  <si>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</si>
  <si>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</si>
  <si>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</si>
  <si>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</si>
  <si>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</si>
  <si>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</si>
  <si>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</si>
  <si>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</si>
  <si>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</si>
  <si>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</si>
  <si>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</si>
  <si>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</si>
  <si>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</si>
  <si>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</si>
  <si>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</si>
  <si>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</si>
  <si>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</si>
  <si>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</si>
  <si>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</si>
  <si>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</si>
  <si>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</si>
  <si>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</si>
  <si>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</si>
  <si>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</si>
  <si>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</si>
  <si>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</si>
  <si>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</si>
  <si>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</si>
  <si>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</si>
  <si>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</si>
  <si>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</si>
  <si>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</si>
  <si>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</si>
  <si>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</si>
  <si>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</si>
  <si>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</si>
  <si>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</si>
  <si>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</si>
  <si>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</si>
  <si>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</si>
  <si>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</si>
  <si>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</si>
  <si>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</si>
  <si>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</si>
  <si>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</si>
  <si>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</si>
  <si>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</si>
  <si>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</si>
  <si>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</si>
  <si>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</si>
  <si>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</si>
  <si>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</si>
  <si>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</si>
  <si>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</si>
  <si>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</si>
  <si>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</si>
  <si>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</si>
  <si>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</si>
  <si>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</si>
  <si>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</si>
  <si>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</si>
  <si>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</si>
  <si>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</si>
  <si>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</si>
  <si>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</si>
  <si>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</si>
  <si>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</si>
  <si>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</si>
  <si>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</si>
  <si>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</si>
  <si>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</si>
  <si>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</si>
  <si>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</si>
  <si>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</si>
  <si>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</si>
  <si>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</si>
  <si>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</si>
  <si>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</si>
  <si>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</si>
  <si>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</si>
  <si>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</si>
  <si>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</si>
  <si>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</si>
  <si>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</si>
  <si>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</si>
  <si>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</si>
  <si>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</si>
  <si>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</si>
  <si>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</si>
  <si>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</si>
  <si>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</si>
  <si>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</si>
  <si>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</si>
  <si>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</si>
  <si>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</si>
  <si>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</si>
  <si>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</si>
  <si>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</si>
  <si>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</si>
  <si>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</si>
  <si>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</si>
  <si>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</si>
  <si>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</si>
  <si>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</si>
  <si>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</si>
  <si>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</si>
  <si>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</si>
  <si>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</si>
  <si>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</si>
  <si>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</si>
  <si>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</si>
  <si>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</si>
  <si>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</si>
  <si>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</si>
  <si>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</si>
  <si>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</si>
  <si>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</si>
  <si>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</si>
  <si>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</si>
  <si>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</si>
  <si>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</si>
  <si>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</si>
  <si>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</si>
  <si>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</si>
  <si>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</si>
  <si>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</si>
  <si>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</si>
  <si>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</si>
  <si>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</si>
  <si>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</si>
  <si>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</si>
  <si>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</si>
  <si>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</si>
  <si>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</si>
  <si>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</si>
  <si>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</si>
  <si>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</si>
  <si>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</si>
  <si>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</si>
  <si>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</si>
  <si>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</si>
  <si>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</si>
  <si>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</si>
  <si>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</si>
  <si>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</si>
  <si>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</si>
  <si>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</si>
  <si>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</si>
  <si>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</si>
  <si>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</si>
  <si>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</si>
  <si>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</si>
  <si>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</si>
  <si>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</si>
  <si>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</si>
  <si>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</si>
  <si>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</si>
  <si>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</si>
  <si>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</si>
  <si>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</si>
  <si>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</si>
  <si>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</si>
  <si>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</si>
  <si>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</si>
  <si>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</si>
  <si>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</si>
  <si>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</si>
  <si>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</si>
  <si>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</si>
  <si>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</si>
  <si>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</si>
  <si>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</si>
  <si>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</si>
  <si>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</si>
  <si>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</si>
  <si>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</si>
  <si>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</si>
  <si>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</si>
  <si>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</si>
  <si>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</si>
  <si>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</si>
  <si>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</si>
  <si>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</si>
  <si>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</si>
  <si>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</si>
  <si>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</si>
  <si>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</si>
  <si>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</si>
  <si>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</si>
  <si>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</si>
  <si>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</si>
  <si>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</si>
  <si>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</si>
  <si>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</si>
  <si>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</si>
  <si>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</si>
  <si>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</si>
  <si>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</si>
  <si>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</si>
  <si>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</si>
  <si>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</si>
  <si>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</si>
  <si>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</si>
  <si>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</si>
  <si>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</si>
  <si>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</si>
  <si>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</si>
  <si>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</si>
  <si>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</si>
  <si>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</si>
  <si>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</si>
  <si>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</si>
  <si>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</si>
  <si>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</si>
  <si>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</si>
  <si>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</si>
  <si>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</si>
  <si>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</si>
  <si>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</si>
  <si>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</si>
  <si>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</si>
  <si>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</si>
  <si>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</si>
  <si>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</si>
  <si>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</si>
  <si>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</si>
  <si>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</si>
  <si>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</si>
  <si>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</si>
  <si>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</si>
  <si>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</si>
  <si>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</si>
  <si>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</si>
  <si>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</si>
  <si>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</si>
  <si>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</si>
  <si>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</si>
  <si>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</si>
  <si>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</si>
  <si>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</si>
  <si>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</si>
  <si>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</si>
  <si>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</si>
  <si>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</si>
  <si>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</si>
  <si>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</si>
  <si>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</si>
  <si>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</si>
  <si>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</si>
  <si>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</si>
  <si>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</si>
  <si>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</si>
  <si>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</si>
  <si>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</si>
  <si>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</si>
  <si>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</si>
  <si>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</si>
  <si>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</si>
  <si>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</si>
  <si>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</si>
  <si>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</si>
  <si>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</si>
  <si>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</si>
  <si>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</si>
  <si>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</si>
  <si>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</si>
  <si>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</si>
  <si>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</si>
  <si>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</si>
  <si>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</si>
  <si>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</si>
  <si>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</si>
  <si>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</si>
  <si>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</si>
  <si>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</si>
  <si>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</si>
  <si>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</si>
  <si>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</si>
  <si>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</si>
  <si>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</si>
  <si>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</si>
  <si>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</si>
  <si>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</si>
  <si>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</si>
  <si>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</si>
  <si>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</si>
  <si>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</si>
  <si>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</si>
  <si>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</si>
  <si>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</si>
  <si>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</si>
  <si>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</si>
  <si>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</si>
  <si>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</si>
  <si>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</si>
  <si>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</si>
  <si>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</si>
  <si>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</si>
  <si>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</si>
  <si>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</si>
  <si>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</si>
  <si>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</si>
  <si>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</si>
  <si>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</si>
  <si>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</si>
  <si>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</si>
  <si>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</si>
  <si>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</si>
  <si>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</si>
  <si>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</si>
  <si>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</si>
  <si>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</si>
  <si>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</si>
  <si>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</si>
  <si>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</si>
  <si>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</si>
  <si>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</si>
  <si>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</si>
  <si>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</si>
  <si>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</si>
  <si>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</si>
  <si>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</si>
  <si>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</si>
  <si>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</si>
  <si>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</si>
  <si>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</si>
  <si>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</si>
  <si>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</si>
  <si>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</si>
  <si>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</si>
  <si>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</si>
  <si>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</si>
  <si>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</si>
  <si>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</si>
  <si>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</si>
  <si>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</si>
  <si>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</si>
  <si>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</si>
  <si>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</si>
  <si>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</si>
  <si>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</si>
  <si>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</si>
  <si>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</si>
  <si>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</si>
  <si>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</si>
  <si>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</si>
  <si>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</si>
  <si>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</si>
  <si>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</si>
  <si>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</si>
  <si>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</si>
  <si>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</si>
  <si>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</si>
  <si>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</si>
  <si>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</si>
  <si>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</si>
  <si>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</si>
  <si>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</si>
  <si>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</si>
  <si>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</si>
  <si>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</si>
  <si>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</si>
  <si>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</si>
  <si>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</si>
  <si>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</si>
  <si>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</si>
  <si>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</si>
  <si>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</si>
  <si>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</si>
  <si>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</si>
  <si>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</si>
  <si>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</si>
  <si>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</si>
  <si>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</si>
  <si>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</si>
  <si>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</si>
  <si>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</si>
  <si>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</si>
  <si>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</si>
  <si>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</si>
  <si>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</si>
  <si>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</si>
  <si>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</si>
  <si>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</si>
  <si>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</si>
  <si>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</si>
  <si>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</si>
  <si>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</si>
  <si>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</si>
  <si>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</si>
  <si>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</si>
  <si>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</si>
  <si>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</si>
  <si>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</si>
  <si>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</si>
  <si>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</si>
  <si>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</si>
  <si>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</si>
  <si>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</si>
  <si>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</si>
  <si>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</si>
  <si>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</si>
  <si>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</si>
  <si>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</si>
  <si>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</si>
  <si>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</si>
  <si>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</si>
  <si>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</si>
  <si>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</si>
  <si>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</si>
  <si>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</si>
  <si>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</si>
  <si>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</si>
  <si>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</si>
  <si>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</si>
  <si>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</si>
  <si>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</si>
  <si>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</si>
  <si>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</si>
  <si>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</si>
  <si>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</si>
  <si>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</si>
  <si>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</si>
  <si>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</si>
  <si>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</si>
  <si>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</si>
  <si>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</si>
  <si>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</si>
  <si>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</si>
  <si>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</si>
  <si>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</si>
  <si>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</si>
  <si>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</si>
  <si>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</si>
  <si>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</si>
  <si>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</si>
  <si>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</si>
  <si>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</si>
  <si>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</si>
  <si>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</si>
  <si>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</si>
  <si>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</si>
  <si>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</si>
  <si>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</si>
  <si>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</si>
  <si>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</si>
  <si>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</si>
  <si>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</si>
  <si>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</si>
  <si>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</si>
  <si>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</si>
  <si>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</si>
  <si>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</si>
  <si>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</si>
  <si>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</si>
  <si>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</si>
  <si>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</si>
  <si>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</si>
  <si>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</si>
  <si>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</si>
  <si>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</si>
  <si>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</si>
  <si>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</si>
  <si>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</si>
  <si>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</si>
  <si>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</si>
  <si>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</si>
  <si>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</si>
  <si>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</si>
  <si>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</si>
  <si>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</si>
  <si>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</si>
  <si>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</si>
  <si>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</si>
  <si>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</si>
  <si>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</si>
  <si>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</si>
  <si>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</si>
  <si>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</si>
  <si>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</si>
  <si>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</si>
  <si>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</si>
  <si>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</si>
  <si>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</si>
  <si>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</si>
  <si>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</si>
  <si>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</si>
  <si>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</si>
  <si>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</si>
  <si>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</si>
  <si>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</si>
  <si>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</si>
  <si>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</si>
  <si>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</si>
  <si>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</si>
  <si>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</si>
  <si>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</si>
  <si>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</si>
  <si>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</si>
  <si>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</si>
  <si>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</si>
  <si>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</si>
  <si>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</si>
  <si>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</si>
  <si>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</si>
  <si>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</si>
  <si>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</si>
  <si>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</si>
  <si>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</si>
  <si>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</si>
  <si>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</si>
  <si>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</si>
  <si>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</si>
  <si>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</si>
  <si>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</si>
  <si>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</si>
  <si>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</si>
  <si>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</si>
  <si>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</si>
  <si>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</si>
  <si>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</si>
  <si>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</si>
  <si>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</si>
  <si>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</si>
  <si>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</si>
  <si>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</si>
  <si>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</si>
  <si>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</si>
  <si>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</si>
  <si>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</si>
  <si>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</si>
  <si>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</si>
  <si>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</si>
  <si>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</si>
  <si>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</si>
  <si>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</si>
  <si>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</si>
  <si>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</si>
  <si>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</si>
  <si>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</si>
  <si>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</si>
  <si>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</si>
  <si>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</si>
  <si>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</si>
  <si>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</si>
  <si>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</si>
  <si>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</si>
  <si>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</si>
  <si>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</si>
  <si>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</si>
  <si>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</si>
  <si>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</si>
  <si>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</si>
  <si>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</si>
  <si>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</si>
  <si>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</si>
  <si>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</si>
  <si>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</si>
  <si>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</si>
  <si>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</si>
  <si>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</si>
  <si>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</si>
  <si>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</si>
  <si>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</si>
  <si>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</si>
  <si>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</si>
  <si>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</si>
  <si>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</si>
  <si>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</si>
  <si>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</si>
  <si>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</si>
  <si>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</si>
  <si>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</si>
  <si>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</si>
  <si>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</si>
  <si>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</si>
  <si>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</si>
  <si>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</si>
  <si>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</si>
  <si>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</si>
  <si>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</si>
  <si>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</si>
  <si>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</si>
  <si>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</si>
  <si>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</si>
  <si>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</si>
  <si>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</si>
  <si>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</si>
  <si>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</si>
  <si>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</si>
  <si>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</si>
  <si>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</si>
  <si>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</si>
  <si>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</si>
  <si>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</si>
  <si>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</si>
  <si>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</si>
  <si>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</si>
  <si>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</si>
  <si>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</si>
  <si>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</si>
  <si>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</si>
  <si>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</si>
  <si>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</si>
  <si>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</si>
  <si>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</si>
  <si>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</si>
  <si>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</si>
  <si>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</si>
  <si>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</si>
  <si>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</si>
  <si>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</si>
  <si>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</si>
  <si>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</si>
  <si>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</si>
  <si>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</si>
  <si>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</si>
  <si>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</si>
  <si>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</si>
  <si>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</si>
  <si>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</si>
  <si>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</si>
  <si>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</si>
  <si>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</si>
  <si>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</si>
  <si>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</si>
  <si>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</si>
  <si>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</si>
  <si>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</si>
  <si>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</si>
  <si>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</si>
  <si>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</si>
  <si>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</si>
  <si>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</si>
  <si>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</si>
  <si>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</si>
  <si>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</si>
  <si>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</si>
  <si>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</si>
  <si>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</si>
  <si>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</si>
  <si>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</si>
  <si>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</si>
  <si>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</si>
  <si>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</si>
  <si>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</si>
  <si>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</si>
  <si>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</si>
  <si>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</si>
  <si>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</si>
  <si>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</si>
  <si>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</si>
  <si>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</si>
  <si>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</si>
  <si>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</si>
  <si>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</si>
  <si>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</si>
  <si>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</si>
  <si>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</si>
  <si>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</si>
  <si>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</si>
  <si>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</si>
  <si>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</si>
  <si>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</si>
  <si>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</si>
  <si>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</si>
  <si>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</si>
  <si>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</si>
  <si>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</si>
  <si>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</si>
  <si>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</si>
  <si>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</si>
  <si>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</si>
  <si>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</si>
  <si>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</si>
  <si>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</si>
  <si>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</si>
  <si>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</si>
  <si>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</si>
  <si>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</si>
  <si>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</si>
  <si>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</si>
  <si>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</si>
  <si>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</si>
  <si>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</si>
  <si>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</si>
  <si>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</si>
  <si>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</si>
  <si>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</si>
  <si>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</si>
  <si>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</si>
  <si>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</si>
  <si>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</si>
  <si>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</si>
  <si>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</si>
  <si>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</si>
  <si>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</si>
  <si>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</si>
  <si>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</si>
  <si>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</si>
  <si>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</si>
  <si>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</si>
  <si>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</si>
  <si>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</si>
  <si>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</si>
  <si>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</si>
  <si>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</si>
  <si>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</si>
  <si>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</si>
  <si>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</si>
  <si>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</si>
  <si>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</si>
  <si>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</si>
  <si>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</si>
  <si>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</si>
  <si>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</si>
  <si>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</si>
  <si>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</si>
  <si>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</si>
  <si>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</si>
  <si>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</si>
  <si>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</si>
  <si>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</si>
  <si>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</si>
  <si>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</si>
  <si>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</si>
  <si>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</si>
  <si>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</si>
  <si>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</si>
  <si>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</si>
  <si>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</si>
  <si>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</si>
  <si>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</si>
  <si>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</si>
  <si>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</si>
  <si>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</si>
  <si>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</si>
  <si>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</si>
  <si>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</si>
  <si>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</si>
  <si>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</si>
  <si>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</si>
  <si>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</si>
  <si>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</si>
  <si>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</si>
  <si>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</si>
  <si>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</si>
  <si>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</si>
  <si>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</si>
  <si>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</si>
  <si>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</si>
  <si>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</si>
  <si>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</si>
  <si>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</si>
  <si>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</si>
  <si>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</si>
  <si>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</si>
  <si>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</si>
  <si>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</si>
  <si>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</si>
  <si>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</si>
  <si>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</si>
  <si>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</si>
  <si>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</si>
  <si>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</si>
  <si>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</si>
  <si>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</si>
  <si>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</si>
  <si>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</si>
  <si>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</si>
  <si>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</si>
  <si>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</si>
  <si>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</si>
  <si>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</si>
  <si>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</si>
  <si>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</si>
  <si>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</si>
  <si>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</si>
  <si>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</si>
  <si>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</si>
  <si>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</si>
  <si>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</si>
  <si>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</si>
  <si>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</si>
  <si>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</si>
  <si>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</si>
  <si>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</si>
  <si>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</si>
  <si>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</si>
  <si>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</si>
  <si>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</si>
  <si>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</si>
  <si>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</si>
  <si>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</si>
  <si>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</si>
  <si>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</si>
  <si>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</si>
  <si>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</si>
  <si>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</si>
  <si>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</si>
  <si>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</si>
  <si>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</si>
  <si>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</si>
  <si>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</si>
  <si>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</si>
  <si>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</si>
  <si>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</si>
  <si>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</si>
  <si>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</si>
  <si>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</si>
  <si>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</si>
  <si>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</si>
  <si>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</si>
  <si>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</si>
  <si>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</si>
  <si>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</si>
  <si>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</si>
  <si>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</si>
  <si>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</si>
  <si>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</si>
  <si>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</si>
  <si>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</si>
  <si>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</si>
  <si>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</si>
  <si>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</si>
  <si>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</si>
  <si>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</si>
  <si>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</si>
  <si>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</si>
  <si>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</si>
  <si>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</si>
  <si>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</si>
  <si>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</si>
  <si>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</si>
  <si>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</si>
  <si>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</si>
  <si>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</si>
  <si>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</si>
  <si>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</si>
  <si>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</si>
  <si>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</si>
  <si>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</si>
  <si>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</si>
  <si>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</si>
  <si>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</si>
  <si>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</si>
  <si>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</si>
  <si>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</si>
  <si>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</si>
  <si>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</si>
  <si>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</si>
  <si>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</si>
  <si>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</si>
  <si>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</si>
  <si>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</si>
  <si>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</si>
  <si>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</si>
  <si>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</si>
  <si>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</si>
  <si>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</si>
  <si>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</si>
  <si>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</si>
  <si>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</si>
  <si>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</si>
  <si>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</si>
  <si>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</si>
  <si>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</si>
  <si>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</si>
  <si>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</si>
  <si>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</si>
  <si>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</si>
  <si>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</si>
  <si>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</si>
  <si>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</si>
  <si>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</si>
  <si>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</si>
  <si>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</si>
  <si>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</si>
  <si>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</si>
  <si>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</si>
  <si>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</si>
  <si>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</si>
  <si>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</si>
  <si>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</si>
  <si>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</si>
  <si>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</si>
  <si>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</si>
  <si>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</si>
  <si>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</si>
  <si>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</si>
  <si>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</si>
  <si>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</si>
  <si>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</si>
  <si>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</si>
  <si>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</si>
  <si>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</si>
  <si>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</si>
  <si>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</si>
  <si>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</si>
  <si>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</si>
  <si>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</si>
  <si>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</si>
  <si>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</si>
  <si>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</si>
  <si>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</si>
  <si>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</si>
  <si>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</si>
  <si>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</si>
  <si>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</si>
  <si>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</si>
  <si>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</si>
  <si>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</si>
  <si>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</si>
  <si>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</si>
  <si>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</si>
  <si>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</si>
  <si>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</si>
  <si>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</si>
  <si>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</si>
  <si>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</si>
  <si>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</si>
  <si>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</si>
  <si>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</si>
  <si>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</si>
  <si>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</si>
  <si>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</si>
  <si>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</si>
  <si>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</si>
  <si>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</si>
  <si>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</si>
  <si>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</si>
  <si>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</si>
  <si>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</si>
  <si>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</si>
  <si>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</si>
  <si>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</si>
  <si>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</si>
  <si>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</si>
  <si>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</si>
  <si>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</si>
  <si>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</si>
  <si>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</si>
  <si>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</si>
  <si>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</si>
  <si>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</si>
  <si>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</si>
  <si>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</si>
  <si>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</si>
  <si>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</si>
  <si>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</si>
  <si>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</si>
  <si>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</si>
  <si>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</si>
  <si>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</si>
  <si>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</si>
  <si>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</si>
  <si>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</si>
  <si>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</si>
  <si>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</si>
  <si>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</si>
  <si>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</si>
  <si>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</si>
  <si>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</si>
  <si>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</si>
  <si>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</si>
  <si>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</si>
  <si>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</si>
  <si>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</si>
  <si>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</si>
  <si>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</si>
  <si>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</si>
  <si>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</si>
  <si>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</si>
  <si>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</si>
  <si>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</si>
  <si>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</si>
  <si>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</si>
  <si>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</si>
  <si>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</si>
  <si>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</si>
  <si>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</si>
  <si>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</si>
  <si>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</si>
  <si>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</si>
  <si>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</si>
  <si>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</si>
  <si>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</si>
  <si>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</si>
  <si>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</si>
  <si>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</si>
  <si>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</si>
  <si>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</si>
  <si>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</si>
  <si>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</si>
  <si>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</si>
  <si>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</si>
  <si>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</si>
  <si>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</si>
  <si>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</si>
  <si>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</si>
  <si>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</si>
  <si>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</si>
  <si>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</si>
  <si>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</si>
  <si>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</si>
  <si>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</si>
  <si>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</si>
  <si>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</si>
  <si>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</si>
  <si>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</si>
  <si>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</si>
  <si>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</si>
  <si>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</si>
  <si>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</si>
  <si>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</si>
  <si>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</si>
  <si>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</si>
  <si>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</si>
  <si>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</si>
  <si>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</si>
  <si>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</si>
  <si>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</si>
  <si>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</si>
  <si>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</si>
  <si>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</si>
  <si>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</si>
  <si>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</si>
  <si>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</si>
  <si>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</si>
  <si>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</si>
  <si>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</si>
  <si>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</si>
  <si>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</si>
  <si>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</si>
  <si>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</si>
  <si>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</si>
  <si>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</si>
  <si>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</si>
  <si>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</si>
  <si>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</si>
  <si>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</si>
  <si>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</si>
  <si>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</si>
  <si>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</si>
  <si>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</si>
  <si>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</si>
  <si>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</si>
  <si>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</si>
  <si>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</si>
  <si>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</si>
  <si>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</si>
  <si>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</si>
  <si>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</si>
  <si>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</si>
  <si>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</si>
  <si>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</si>
  <si>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</si>
  <si>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</si>
  <si>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</si>
  <si>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</si>
  <si>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</si>
  <si>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</si>
  <si>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</si>
  <si>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</si>
  <si>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</si>
  <si>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</si>
  <si>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</si>
  <si>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</si>
  <si>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</si>
  <si>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</si>
  <si>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</si>
  <si>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</si>
  <si>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</si>
  <si>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</si>
  <si>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</si>
  <si>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</si>
  <si>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</si>
  <si>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</si>
  <si>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</si>
  <si>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</si>
  <si>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</si>
  <si>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</si>
  <si>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</si>
  <si>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</si>
  <si>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</si>
  <si>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</si>
  <si>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</si>
  <si>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</si>
  <si>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</si>
  <si>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</si>
  <si>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</si>
  <si>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</si>
  <si>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</si>
  <si>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</si>
  <si>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</si>
  <si>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</si>
  <si>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</si>
  <si>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</si>
  <si>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</si>
  <si>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</si>
  <si>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</si>
  <si>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</si>
  <si>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</si>
  <si>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</si>
  <si>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</si>
  <si>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</si>
  <si>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</si>
  <si>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</si>
  <si>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</si>
  <si>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</si>
  <si>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</si>
  <si>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</si>
  <si>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</si>
  <si>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</si>
  <si>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</si>
  <si>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</si>
  <si>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</si>
  <si>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</si>
  <si>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</si>
  <si>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</si>
  <si>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</si>
  <si>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</si>
  <si>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</si>
  <si>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</si>
  <si>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</si>
  <si>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</si>
  <si>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</si>
  <si>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</si>
  <si>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</si>
  <si>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</si>
  <si>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</si>
  <si>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</si>
  <si>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</si>
  <si>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</si>
  <si>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</si>
  <si>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</si>
  <si>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</si>
  <si>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</si>
  <si>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</si>
  <si>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</si>
  <si>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</si>
  <si>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</si>
  <si>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</si>
  <si>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</si>
  <si>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</si>
  <si>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</si>
  <si>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</si>
  <si>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</si>
  <si>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</si>
  <si>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</si>
  <si>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</si>
  <si>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</si>
  <si>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</si>
  <si>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</si>
  <si>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</si>
  <si>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</si>
  <si>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</si>
  <si>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</si>
  <si>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</si>
  <si>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</si>
  <si>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</si>
  <si>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</si>
  <si>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</si>
  <si>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</si>
  <si>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</si>
  <si>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</si>
  <si>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</si>
  <si>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</si>
  <si>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</si>
  <si>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</si>
  <si>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</si>
  <si>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</si>
  <si>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</si>
  <si>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</si>
  <si>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</si>
  <si>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</si>
  <si>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</si>
  <si>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</si>
  <si>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</si>
  <si>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</si>
  <si>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</si>
  <si>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</si>
  <si>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</si>
  <si>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</si>
  <si>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</si>
  <si>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</si>
  <si>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</si>
  <si>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</si>
  <si>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</si>
  <si>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</si>
  <si>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</si>
  <si>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</si>
  <si>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</si>
  <si>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</si>
  <si>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</si>
  <si>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</si>
  <si>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</si>
  <si>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</si>
  <si>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</si>
  <si>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</si>
  <si>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</si>
  <si>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</si>
  <si>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</si>
  <si>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</si>
  <si>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</si>
  <si>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</si>
  <si>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</si>
  <si>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</si>
  <si>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</si>
  <si>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</si>
  <si>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</si>
  <si>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</si>
  <si>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</si>
  <si>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</si>
  <si>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</si>
  <si>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</si>
  <si>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</si>
  <si>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</si>
  <si>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</si>
  <si>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</si>
  <si>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</si>
  <si>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</si>
  <si>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</si>
  <si>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</si>
  <si>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</si>
  <si>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</si>
  <si>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</si>
  <si>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</si>
  <si>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</si>
  <si>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</si>
  <si>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</si>
  <si>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</si>
  <si>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</si>
  <si>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</si>
  <si>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</si>
  <si>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</si>
  <si>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</si>
  <si>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</si>
  <si>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</si>
  <si>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</si>
  <si>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</si>
  <si>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</si>
  <si>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</si>
  <si>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</si>
  <si>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</si>
  <si>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</si>
  <si>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</si>
  <si>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</si>
  <si>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</si>
  <si>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</si>
  <si>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</si>
  <si>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</si>
  <si>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</si>
  <si>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</si>
  <si>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</si>
  <si>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</si>
  <si>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</si>
  <si>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</si>
  <si>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</si>
  <si>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</si>
  <si>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</si>
  <si>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</si>
  <si>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</si>
  <si>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</si>
  <si>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</si>
  <si>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</si>
  <si>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</si>
  <si>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</si>
  <si>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</si>
  <si>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</si>
  <si>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</si>
  <si>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</si>
  <si>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</si>
  <si>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</si>
  <si>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</si>
  <si>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</si>
  <si>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</si>
  <si>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</si>
  <si>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</si>
  <si>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</si>
  <si>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</si>
  <si>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</si>
  <si>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</si>
  <si>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</si>
  <si>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</si>
  <si>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</si>
  <si>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</si>
  <si>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</si>
  <si>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</si>
  <si>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</si>
  <si>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</si>
  <si>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</si>
  <si>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</si>
  <si>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</si>
  <si>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</si>
  <si>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</si>
  <si>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</si>
  <si>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</si>
  <si>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</si>
  <si>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</si>
  <si>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</si>
  <si>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</si>
  <si>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</si>
  <si>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</si>
  <si>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</si>
  <si>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</si>
  <si>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</si>
  <si>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</si>
  <si>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</si>
  <si>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</si>
  <si>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</si>
  <si>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</si>
  <si>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</si>
  <si>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</si>
  <si>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</si>
  <si>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</si>
  <si>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</si>
  <si>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</si>
  <si>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</si>
  <si>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</si>
  <si>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</si>
  <si>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</si>
  <si>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</si>
  <si>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</si>
  <si>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</si>
  <si>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</si>
  <si>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</si>
  <si>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</si>
  <si>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</si>
  <si>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</si>
  <si>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</si>
  <si>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</si>
  <si>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</si>
  <si>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</si>
  <si>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</si>
  <si>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</si>
  <si>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</si>
  <si>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</si>
  <si>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</si>
  <si>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</si>
  <si>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</si>
  <si>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</si>
  <si>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</si>
  <si>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</si>
  <si>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</si>
  <si>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</si>
  <si>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</si>
  <si>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</si>
  <si>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</si>
  <si>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</si>
  <si>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</si>
  <si>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</si>
  <si>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</si>
  <si>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</si>
  <si>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</si>
  <si>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</si>
  <si>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</si>
  <si>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</si>
  <si>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</si>
  <si>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</si>
  <si>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</si>
  <si>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</si>
  <si>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</si>
  <si>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</si>
  <si>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</si>
  <si>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</si>
  <si>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</si>
  <si>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</si>
  <si>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</si>
  <si>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</si>
  <si>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</si>
  <si>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</si>
  <si>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</si>
  <si>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</si>
  <si>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</si>
  <si>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</si>
  <si>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</si>
  <si>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</si>
  <si>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</si>
  <si>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</si>
  <si>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</si>
  <si>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</si>
  <si>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</si>
  <si>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</si>
  <si>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</si>
  <si>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</si>
  <si>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</si>
  <si>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</si>
  <si>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</si>
  <si>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</si>
  <si>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</si>
  <si>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</si>
  <si>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</si>
  <si>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</si>
  <si>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</si>
  <si>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</si>
  <si>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</si>
  <si>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</si>
  <si>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</si>
  <si>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</si>
  <si>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</si>
  <si>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</si>
  <si>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</si>
  <si>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</si>
  <si>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</si>
  <si>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</si>
  <si>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</si>
  <si>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</si>
  <si>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</si>
  <si>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</si>
  <si>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</si>
  <si>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</si>
  <si>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</si>
  <si>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</si>
  <si>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</si>
  <si>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</si>
  <si>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</si>
  <si>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</si>
  <si>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</si>
  <si>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</si>
  <si>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</si>
  <si>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</si>
  <si>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</si>
  <si>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</si>
  <si>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</si>
  <si>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</si>
  <si>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</si>
  <si>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</si>
  <si>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</si>
  <si>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</si>
  <si>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</si>
  <si>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</si>
  <si>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</si>
  <si>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</si>
  <si>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</si>
  <si>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</si>
  <si>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</si>
  <si>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</si>
  <si>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</si>
  <si>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</si>
  <si>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</si>
  <si>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</si>
  <si>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</si>
  <si>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</si>
  <si>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</si>
  <si>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</si>
  <si>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</si>
  <si>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</si>
  <si>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</si>
  <si>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</si>
  <si>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</si>
  <si>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</si>
  <si>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</si>
  <si>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</si>
  <si>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</si>
  <si>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</si>
  <si>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</si>
  <si>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</si>
  <si>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</si>
  <si>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</si>
  <si>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</si>
  <si>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</si>
  <si>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</si>
  <si>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</si>
  <si>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</si>
  <si>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</si>
  <si>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</si>
  <si>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</si>
  <si>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</si>
  <si>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</si>
  <si>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</si>
  <si>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</si>
  <si>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</si>
  <si>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</si>
  <si>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</si>
  <si>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</si>
  <si>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</si>
  <si>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</si>
  <si>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</si>
  <si>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</si>
  <si>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</si>
  <si>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</si>
  <si>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</si>
  <si>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</si>
  <si>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</si>
  <si>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</si>
  <si>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</si>
  <si>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</si>
  <si>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</si>
  <si>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</si>
  <si>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</si>
  <si>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</si>
  <si>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</si>
  <si>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</si>
  <si>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</si>
  <si>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</si>
  <si>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</si>
  <si>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</si>
  <si>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</si>
  <si>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</si>
  <si>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</si>
  <si>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</si>
  <si>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</si>
  <si>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</si>
  <si>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</si>
  <si>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</si>
  <si>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</si>
  <si>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</si>
  <si>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</si>
  <si>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</si>
  <si>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</si>
  <si>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</si>
  <si>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</si>
  <si>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</si>
  <si>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</si>
  <si>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</si>
  <si>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</si>
  <si>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</si>
  <si>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</si>
  <si>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</si>
  <si>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</si>
  <si>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</si>
  <si>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</si>
  <si>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</si>
  <si>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</si>
  <si>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</si>
  <si>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</si>
  <si>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</si>
  <si>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</si>
  <si>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</si>
  <si>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</si>
  <si>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</si>
  <si>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</si>
  <si>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</si>
  <si>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</si>
  <si>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</si>
  <si>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</si>
  <si>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</si>
  <si>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</si>
  <si>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</si>
  <si>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</si>
  <si>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</si>
  <si>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</si>
  <si>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</si>
  <si>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</si>
  <si>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</si>
  <si>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</si>
  <si>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</si>
  <si>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</si>
  <si>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</si>
  <si>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</si>
  <si>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</si>
  <si>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</si>
  <si>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</si>
  <si>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</si>
  <si>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</si>
  <si>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</si>
  <si>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</si>
  <si>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</si>
  <si>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</si>
  <si>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</si>
  <si>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</si>
  <si>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</si>
  <si>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</si>
  <si>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</si>
  <si>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</si>
  <si>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</si>
  <si>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</si>
  <si>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</si>
  <si>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</si>
  <si>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</si>
  <si>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</si>
  <si>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</si>
  <si>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</si>
  <si>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</si>
  <si>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</si>
  <si>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</si>
  <si>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</si>
  <si>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</si>
  <si>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</si>
  <si>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</si>
  <si>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</si>
  <si>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</si>
  <si>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</si>
  <si>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</si>
  <si>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</si>
  <si>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</si>
  <si>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</si>
  <si>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</si>
  <si>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</si>
  <si>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</si>
  <si>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</si>
  <si>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</si>
  <si>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</si>
  <si>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</si>
  <si>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</si>
  <si>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</si>
  <si>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</si>
  <si>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</si>
  <si>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</si>
  <si>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</si>
  <si>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</si>
  <si>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</si>
  <si>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</si>
  <si>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</si>
  <si>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</si>
  <si>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</si>
  <si>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</si>
  <si>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</si>
  <si>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</si>
  <si>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</si>
  <si>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</si>
  <si>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</si>
  <si>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</si>
  <si>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</si>
  <si>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</si>
  <si>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</si>
  <si>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</si>
  <si>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</si>
  <si>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</si>
  <si>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</si>
  <si>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</si>
  <si>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</si>
  <si>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</si>
  <si>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</si>
  <si>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</si>
  <si>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</si>
  <si>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</si>
  <si>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</si>
  <si>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</si>
  <si>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</si>
  <si>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</si>
  <si>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</si>
  <si>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</si>
  <si>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</si>
  <si>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</si>
  <si>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</si>
  <si>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</si>
  <si>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</si>
  <si>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</si>
  <si>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</si>
  <si>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</si>
  <si>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</si>
  <si>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</si>
  <si>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</si>
  <si>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</si>
  <si>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</si>
  <si>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</si>
  <si>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</si>
  <si>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</si>
  <si>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</si>
  <si>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</si>
  <si>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</si>
  <si>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</si>
  <si>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</si>
  <si>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</si>
  <si>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</si>
  <si>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</si>
  <si>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</si>
  <si>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</si>
  <si>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</si>
  <si>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</si>
  <si>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</si>
  <si>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</si>
  <si>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</si>
  <si>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</si>
  <si>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</si>
  <si>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</si>
  <si>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</si>
  <si>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</si>
  <si>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</si>
  <si>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</si>
  <si>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</si>
  <si>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</si>
  <si>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</si>
  <si>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</si>
  <si>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</si>
  <si>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</si>
  <si>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</si>
  <si>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</si>
  <si>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</si>
  <si>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</si>
  <si>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</si>
  <si>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</si>
  <si>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</si>
  <si>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</si>
  <si>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</si>
  <si>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</si>
  <si>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</si>
  <si>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</si>
  <si>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</si>
  <si>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</si>
  <si>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</si>
  <si>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</si>
  <si>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</si>
  <si>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</si>
  <si>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</si>
  <si>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</si>
  <si>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</si>
  <si>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</si>
  <si>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</si>
  <si>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</si>
  <si>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</si>
  <si>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</si>
  <si>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</si>
  <si>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</si>
  <si>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</si>
  <si>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</si>
  <si>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</si>
  <si>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</si>
  <si>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</si>
  <si>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</si>
  <si>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</si>
  <si>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</si>
  <si>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</si>
  <si>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</si>
  <si>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</si>
  <si>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</si>
  <si>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</si>
  <si>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</si>
  <si>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</si>
  <si>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</si>
  <si>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</si>
  <si>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</si>
  <si>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</si>
  <si>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</si>
  <si>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</si>
  <si>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</si>
  <si>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</si>
  <si>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</si>
  <si>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</si>
  <si>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</si>
  <si>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</si>
  <si>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</si>
  <si>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</si>
  <si>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</si>
  <si>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</si>
  <si>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</si>
  <si>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</si>
  <si>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</si>
  <si>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</si>
  <si>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</si>
  <si>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</si>
  <si>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</si>
  <si>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</si>
  <si>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</si>
  <si>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</si>
  <si>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</si>
  <si>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</si>
  <si>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</si>
  <si>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</si>
  <si>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</si>
  <si>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</si>
  <si>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</si>
  <si>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</si>
  <si>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</si>
  <si>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</si>
  <si>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</si>
  <si>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</si>
  <si>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</si>
  <si>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</si>
  <si>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</si>
  <si>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</si>
  <si>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</si>
  <si>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</si>
  <si>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</si>
  <si>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</si>
  <si>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</si>
  <si>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</si>
  <si>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</si>
  <si>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</si>
  <si>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</si>
  <si>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</si>
  <si>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</si>
  <si>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</si>
  <si>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</si>
  <si>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</si>
  <si>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</si>
  <si>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</si>
  <si>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</si>
  <si>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</si>
  <si>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</si>
  <si>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</si>
  <si>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</si>
  <si>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</si>
  <si>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</si>
  <si>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</si>
  <si>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</si>
  <si>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</si>
  <si>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</si>
  <si>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</si>
  <si>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</si>
  <si>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</si>
  <si>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</si>
  <si>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</si>
  <si>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</si>
  <si>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</si>
  <si>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</si>
  <si>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</si>
  <si>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</si>
  <si>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</si>
  <si>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</si>
  <si>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</si>
  <si>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</si>
  <si>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</si>
  <si>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</si>
  <si>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</si>
  <si>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</si>
  <si>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</si>
  <si>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</si>
  <si>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</si>
  <si>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</si>
  <si>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</si>
  <si>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</si>
  <si>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</si>
  <si>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</si>
  <si>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</si>
  <si>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</si>
  <si>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</si>
  <si>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</si>
  <si>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</si>
  <si>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</si>
  <si>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</si>
  <si>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</si>
  <si>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</si>
  <si>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</si>
  <si>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</si>
  <si>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</si>
  <si>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</si>
  <si>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</si>
  <si>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</si>
  <si>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</si>
  <si>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</si>
  <si>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</si>
  <si>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</si>
  <si>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</si>
  <si>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</si>
  <si>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</si>
  <si>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</si>
  <si>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</si>
  <si>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</si>
  <si>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</si>
  <si>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</si>
  <si>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</si>
  <si>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</si>
  <si>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</si>
  <si>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</si>
  <si>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</si>
  <si>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</si>
  <si>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</si>
  <si>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</si>
  <si>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</si>
  <si>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</si>
  <si>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</si>
  <si>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</si>
  <si>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</si>
  <si>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</si>
  <si>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</si>
  <si>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</si>
  <si>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</si>
  <si>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</si>
  <si>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</si>
  <si>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</si>
  <si>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</si>
  <si>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</si>
  <si>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</si>
  <si>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</si>
  <si>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</si>
  <si>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</si>
  <si>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</si>
  <si>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</si>
  <si>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</si>
  <si>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</si>
  <si>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</si>
  <si>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</si>
  <si>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</si>
  <si>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</si>
  <si>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</si>
  <si>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</si>
  <si>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</si>
  <si>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</si>
  <si>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</si>
  <si>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</si>
  <si>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</si>
  <si>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</si>
  <si>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</si>
  <si>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</si>
  <si>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</si>
  <si>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</si>
  <si>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</si>
  <si>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</si>
  <si>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</si>
  <si>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</si>
  <si>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</si>
  <si>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</si>
  <si>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</si>
  <si>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</si>
  <si>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</si>
  <si>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</si>
  <si>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</si>
  <si>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</si>
  <si>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</si>
  <si>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</si>
  <si>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</si>
  <si>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</si>
  <si>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</si>
  <si>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</si>
  <si>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</si>
  <si>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</si>
  <si>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</si>
  <si>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</si>
  <si>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</si>
  <si>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</si>
  <si>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</si>
  <si>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</si>
  <si>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</si>
  <si>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</si>
  <si>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</si>
  <si>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</si>
  <si>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</si>
  <si>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</si>
  <si>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</si>
  <si>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</si>
  <si>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</si>
  <si>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</si>
  <si>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</si>
  <si>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</si>
  <si>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</si>
  <si>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</si>
  <si>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</si>
  <si>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</si>
  <si>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</si>
  <si>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</si>
  <si>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</si>
  <si>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</si>
  <si>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</si>
  <si>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</si>
  <si>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</si>
  <si>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</si>
  <si>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</si>
  <si>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</si>
  <si>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</si>
  <si>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</si>
  <si>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</si>
  <si>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</si>
  <si>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</si>
  <si>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</si>
  <si>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</si>
  <si>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</si>
  <si>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</si>
  <si>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</si>
  <si>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</si>
  <si>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</si>
  <si>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</si>
  <si>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</si>
  <si>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</si>
  <si>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</si>
  <si>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</si>
  <si>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</si>
  <si>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</si>
  <si>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</si>
  <si>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</si>
  <si>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</si>
  <si>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</si>
  <si>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</si>
  <si>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</si>
  <si>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</si>
  <si>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</si>
  <si>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</si>
  <si>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</si>
  <si>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</si>
  <si>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</si>
  <si>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</si>
  <si>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</si>
  <si>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</si>
  <si>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</si>
  <si>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</si>
  <si>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</si>
  <si>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</si>
  <si>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</si>
  <si>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</si>
  <si>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</si>
  <si>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</si>
  <si>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</si>
  <si>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</si>
  <si>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</si>
  <si>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</si>
  <si>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</si>
  <si>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</si>
  <si>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</si>
  <si>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</si>
  <si>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</si>
  <si>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</si>
  <si>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</si>
  <si>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</si>
  <si>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</si>
  <si>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</si>
  <si>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</si>
  <si>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</si>
  <si>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</si>
  <si>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</si>
  <si>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</si>
  <si>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</si>
  <si>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</si>
  <si>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</si>
  <si>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</si>
  <si>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</si>
  <si>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</si>
  <si>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</si>
  <si>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</si>
  <si>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</si>
  <si>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</si>
  <si>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</si>
  <si>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</si>
  <si>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</si>
  <si>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</si>
  <si>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</si>
  <si>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</si>
  <si>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</si>
  <si>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</si>
  <si>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</si>
  <si>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</si>
  <si>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</si>
  <si>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</si>
  <si>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</si>
  <si>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</si>
  <si>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</si>
  <si>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</si>
  <si>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</si>
  <si>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</si>
  <si>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</si>
  <si>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</si>
  <si>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</si>
  <si>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</si>
  <si>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</si>
  <si>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</si>
  <si>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</si>
  <si>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</si>
  <si>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</si>
  <si>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</si>
  <si>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</si>
  <si>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</si>
  <si>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</si>
  <si>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</si>
  <si>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</si>
  <si>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</si>
  <si>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</si>
  <si>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</si>
  <si>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</si>
  <si>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</si>
  <si>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</si>
  <si>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</si>
  <si>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</si>
  <si>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</si>
  <si>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</si>
  <si>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</si>
  <si>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</si>
  <si>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</si>
  <si>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</si>
  <si>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</si>
  <si>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</si>
  <si>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</si>
  <si>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</si>
  <si>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</si>
  <si>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</si>
  <si>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</si>
  <si>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</si>
  <si>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</si>
  <si>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</si>
  <si>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</si>
  <si>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</si>
  <si>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</si>
  <si>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</si>
  <si>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</si>
  <si>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</si>
  <si>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</si>
  <si>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</si>
  <si>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</si>
  <si>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</si>
  <si>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</si>
  <si>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</si>
  <si>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</si>
  <si>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</si>
  <si>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</si>
  <si>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</si>
  <si>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</si>
  <si>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</si>
  <si>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</si>
  <si>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</si>
  <si>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</si>
  <si>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</si>
  <si>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</si>
  <si>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</si>
  <si>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</si>
  <si>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</si>
  <si>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</si>
  <si>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</si>
  <si>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</si>
  <si>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</si>
  <si>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</si>
  <si>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</si>
  <si>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</si>
  <si>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</si>
  <si>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</si>
  <si>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</si>
  <si>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</si>
  <si>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</si>
  <si>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</si>
  <si>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</si>
  <si>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</si>
  <si>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</si>
  <si>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</si>
  <si>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</si>
  <si>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</si>
  <si>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</si>
  <si>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</si>
  <si>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</si>
  <si>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</si>
  <si>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</si>
  <si>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</si>
  <si>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</si>
  <si>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</si>
  <si>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</si>
  <si>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</si>
  <si>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</si>
  <si>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</si>
  <si>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</si>
  <si>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</si>
  <si>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</si>
  <si>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</si>
  <si>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</si>
  <si>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</si>
  <si>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</si>
  <si>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</si>
  <si>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</si>
  <si>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</si>
  <si>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</si>
  <si>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</si>
  <si>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</si>
  <si>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</si>
  <si>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</si>
  <si>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</si>
  <si>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</si>
  <si>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</si>
  <si>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</si>
  <si>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</si>
  <si>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</si>
  <si>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</si>
  <si>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</si>
  <si>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</si>
  <si>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</si>
  <si>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</si>
  <si>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</si>
  <si>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</si>
  <si>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</si>
  <si>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</si>
  <si>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</si>
  <si>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</si>
  <si>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</si>
  <si>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</si>
  <si>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</si>
  <si>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</si>
  <si>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</si>
  <si>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</si>
  <si>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</si>
  <si>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</si>
  <si>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</si>
  <si>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</si>
  <si>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</si>
  <si>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</si>
  <si>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</si>
  <si>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</si>
  <si>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</si>
  <si>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</si>
  <si>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</si>
  <si>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</si>
  <si>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</si>
  <si>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</si>
  <si>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</si>
  <si>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</si>
  <si>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</si>
  <si>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</si>
  <si>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</si>
  <si>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</si>
  <si>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</si>
  <si>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</si>
  <si>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</si>
  <si>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</si>
  <si>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</si>
  <si>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</si>
  <si>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</si>
  <si>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</si>
  <si>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</si>
  <si>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</si>
  <si>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</si>
  <si>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</si>
  <si>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</si>
  <si>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</si>
  <si>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</si>
  <si>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</si>
  <si>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</si>
  <si>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</si>
  <si>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</si>
  <si>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</si>
  <si>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</si>
  <si>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</si>
  <si>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</si>
  <si>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</si>
  <si>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</si>
  <si>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</si>
  <si>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</si>
  <si>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</si>
  <si>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</si>
  <si>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</si>
  <si>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</si>
  <si>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</si>
  <si>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</si>
  <si>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</si>
  <si>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</si>
  <si>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</si>
  <si>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</si>
  <si>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</si>
  <si>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</si>
  <si>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</si>
  <si>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</si>
  <si>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</si>
  <si>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</si>
  <si>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</si>
  <si>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</si>
  <si>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</si>
  <si>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</si>
  <si>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</si>
  <si>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</si>
  <si>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</si>
  <si>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</si>
  <si>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</si>
  <si>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</si>
  <si>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</si>
  <si>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</si>
  <si>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</si>
  <si>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</si>
  <si>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</si>
  <si>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</si>
  <si>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</si>
  <si>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</si>
  <si>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</si>
  <si>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</si>
  <si>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</si>
  <si>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</si>
  <si>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</si>
  <si>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</si>
  <si>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</si>
  <si>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</si>
  <si>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</si>
  <si>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</si>
  <si>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</si>
  <si>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</si>
  <si>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</si>
  <si>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</si>
  <si>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</si>
  <si>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</si>
  <si>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</si>
  <si>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</si>
  <si>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</si>
  <si>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</si>
  <si>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</si>
  <si>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</si>
  <si>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</si>
  <si>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</si>
  <si>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</si>
  <si>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</si>
  <si>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</si>
  <si>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</si>
  <si>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</si>
  <si>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</si>
  <si>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</si>
  <si>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</si>
  <si>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</si>
  <si>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</si>
  <si>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</si>
  <si>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</si>
  <si>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</si>
  <si>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</si>
  <si>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</si>
  <si>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</si>
  <si>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</si>
  <si>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</si>
  <si>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</si>
  <si>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</si>
  <si>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</si>
  <si>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</si>
  <si>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</si>
  <si>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</si>
  <si>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</si>
  <si>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</si>
  <si>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</si>
  <si>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</si>
  <si>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</si>
  <si>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</si>
  <si>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</si>
  <si>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</si>
  <si>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</si>
  <si>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</si>
  <si>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</si>
  <si>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</si>
  <si>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</si>
  <si>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</si>
  <si>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</si>
  <si>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</si>
  <si>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</si>
  <si>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</si>
  <si>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</si>
  <si>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</si>
  <si>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</si>
  <si>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</si>
  <si>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</si>
  <si>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</si>
  <si>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</si>
  <si>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</si>
  <si>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</si>
  <si>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</si>
  <si>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</si>
  <si>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</si>
  <si>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</si>
  <si>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</si>
  <si>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</si>
  <si>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</si>
  <si>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</si>
  <si>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</si>
  <si>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</si>
  <si>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</si>
  <si>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</si>
  <si>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</si>
  <si>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</si>
  <si>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</si>
  <si>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</si>
  <si>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</si>
  <si>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</si>
  <si>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</si>
  <si>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</si>
  <si>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</si>
  <si>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</si>
  <si>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</si>
  <si>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</si>
  <si>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</si>
  <si>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</si>
  <si>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</si>
  <si>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</si>
  <si>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</si>
  <si>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</si>
  <si>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</si>
  <si>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</si>
  <si>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</si>
  <si>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</si>
  <si>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</si>
  <si>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</si>
  <si>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</si>
  <si>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</si>
  <si>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</si>
  <si>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</si>
  <si>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</si>
  <si>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</si>
  <si>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</si>
  <si>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</si>
  <si>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</si>
  <si>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</si>
  <si>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</si>
  <si>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</si>
  <si>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</si>
  <si>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</si>
  <si>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</si>
  <si>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</si>
  <si>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</si>
  <si>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</si>
  <si>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</si>
  <si>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</si>
  <si>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</si>
  <si>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</si>
  <si>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</si>
  <si>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</si>
  <si>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</si>
  <si>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</si>
  <si>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</si>
  <si>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</si>
  <si>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</si>
  <si>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</si>
  <si>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</si>
  <si>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</si>
  <si>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</si>
  <si>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</si>
  <si>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</si>
  <si>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</si>
  <si>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</si>
  <si>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</si>
  <si>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</si>
  <si>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</si>
  <si>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</si>
  <si>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</si>
  <si>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</si>
  <si>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</si>
  <si>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</si>
  <si>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</si>
  <si>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</si>
  <si>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</si>
  <si>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</si>
  <si>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</si>
  <si>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</si>
  <si>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</si>
  <si>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</si>
  <si>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</si>
  <si>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</si>
  <si>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</si>
  <si>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</si>
  <si>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</si>
  <si>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</si>
  <si>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</si>
  <si>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</si>
  <si>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</si>
  <si>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</si>
  <si>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</si>
  <si>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</si>
  <si>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</si>
  <si>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</si>
  <si>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</si>
  <si>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</si>
  <si>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</si>
  <si>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</si>
  <si>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</si>
  <si>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</si>
  <si>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</si>
  <si>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</si>
  <si>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</si>
  <si>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</si>
  <si>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</si>
  <si>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</si>
  <si>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</si>
  <si>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</si>
  <si>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</si>
  <si>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</si>
  <si>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</si>
  <si>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</si>
  <si>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</si>
  <si>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</si>
  <si>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</si>
  <si>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</si>
  <si>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</si>
  <si>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</si>
  <si>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</si>
  <si>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</si>
  <si>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</si>
  <si>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</si>
  <si>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</si>
  <si>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</si>
  <si>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</si>
  <si>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</si>
  <si>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</si>
  <si>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</si>
  <si>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</si>
  <si>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</si>
  <si>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</si>
  <si>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</si>
  <si>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</si>
  <si>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</si>
  <si>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</si>
  <si>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</si>
  <si>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</si>
  <si>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</si>
  <si>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</si>
  <si>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</si>
  <si>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</si>
  <si>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</si>
  <si>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</si>
  <si>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</si>
  <si>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</si>
  <si>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</si>
  <si>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</si>
  <si>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</si>
  <si>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</si>
  <si>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</si>
  <si>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</si>
  <si>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</si>
  <si>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</si>
  <si>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</si>
  <si>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</si>
  <si>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</si>
  <si>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</si>
  <si>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</si>
  <si>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</si>
  <si>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</si>
  <si>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</si>
  <si>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</si>
  <si>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</si>
  <si>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</si>
  <si>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</si>
  <si>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</si>
  <si>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</si>
  <si>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</si>
  <si>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</si>
  <si>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</si>
  <si>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</si>
  <si>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</si>
  <si>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</si>
  <si>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</si>
  <si>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</si>
  <si>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</si>
  <si>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</si>
  <si>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</si>
  <si>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</si>
  <si>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</si>
  <si>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</si>
  <si>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</si>
  <si>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</si>
  <si>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</si>
  <si>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</si>
  <si>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</si>
  <si>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</si>
  <si>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</si>
  <si>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</si>
  <si>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</si>
  <si>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</si>
  <si>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</si>
  <si>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</si>
  <si>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</si>
  <si>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</si>
  <si>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</si>
  <si>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</si>
  <si>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</si>
  <si>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</si>
  <si>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</si>
  <si>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</si>
  <si>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</si>
  <si>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</si>
  <si>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</si>
  <si>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</si>
  <si>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</si>
  <si>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</si>
  <si>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</si>
  <si>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</si>
  <si>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</si>
  <si>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</si>
  <si>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</si>
  <si>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</si>
  <si>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</si>
  <si>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</si>
  <si>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</si>
  <si>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</si>
  <si>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</si>
  <si>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</si>
  <si>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</si>
  <si>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</si>
  <si>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</si>
  <si>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</si>
  <si>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</si>
  <si>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</si>
  <si>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</si>
  <si>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</si>
  <si>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</si>
  <si>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</si>
  <si>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</si>
  <si>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</si>
  <si>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</si>
  <si>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</si>
  <si>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</si>
  <si>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</si>
  <si>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</si>
  <si>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</si>
  <si>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</si>
  <si>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</si>
  <si>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</si>
  <si>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</si>
  <si>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</si>
  <si>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</si>
  <si>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</si>
  <si>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</si>
  <si>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</si>
  <si>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</si>
  <si>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</si>
  <si>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</si>
  <si>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</si>
  <si>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</si>
  <si>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</si>
  <si>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</si>
  <si>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</si>
  <si>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</si>
  <si>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</si>
  <si>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</si>
  <si>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</si>
  <si>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</si>
  <si>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</si>
  <si>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</si>
  <si>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</si>
  <si>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</si>
  <si>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</si>
  <si>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</si>
  <si>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</si>
  <si>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</si>
  <si>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</si>
  <si>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</si>
  <si>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</si>
  <si>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</si>
  <si>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</si>
  <si>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</si>
  <si>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</si>
  <si>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</si>
  <si>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</si>
  <si>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</si>
  <si>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</si>
  <si>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</si>
  <si>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</si>
  <si>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</si>
  <si>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</si>
  <si>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</si>
  <si>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</si>
  <si>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</si>
  <si>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</si>
  <si>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</si>
  <si>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</si>
  <si>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</si>
  <si>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</si>
  <si>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</si>
  <si>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</si>
  <si>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</si>
  <si>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</si>
  <si>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</si>
  <si>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</si>
  <si>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</si>
  <si>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</si>
  <si>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</si>
  <si>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</si>
  <si>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</si>
  <si>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</si>
  <si>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</si>
  <si>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</si>
  <si>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</si>
  <si>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</si>
  <si>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</si>
  <si>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</si>
  <si>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</si>
  <si>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</si>
  <si>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</si>
  <si>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</si>
  <si>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</si>
  <si>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</si>
  <si>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</si>
  <si>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</si>
  <si>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</si>
  <si>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</si>
  <si>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</si>
  <si>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</si>
  <si>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</si>
  <si>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</si>
  <si>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</si>
  <si>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</si>
  <si>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</si>
  <si>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</si>
  <si>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</si>
  <si>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</si>
  <si>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</si>
  <si>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</si>
  <si>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</si>
  <si>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</si>
  <si>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</si>
  <si>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</si>
  <si>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</si>
  <si>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</si>
  <si>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</si>
  <si>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</si>
  <si>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</si>
  <si>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</si>
  <si>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</si>
  <si>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</si>
  <si>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</si>
  <si>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</si>
  <si>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</si>
  <si>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</si>
  <si>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</si>
  <si>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</si>
  <si>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</si>
  <si>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</si>
  <si>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</si>
  <si>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</si>
  <si>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</si>
  <si>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</si>
  <si>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</si>
  <si>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</si>
  <si>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</si>
  <si>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</si>
  <si>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</si>
  <si>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</si>
  <si>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</si>
  <si>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</si>
  <si>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</si>
  <si>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</si>
  <si>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</si>
  <si>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</si>
  <si>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</si>
  <si>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</si>
  <si>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</si>
  <si>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</si>
  <si>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</si>
  <si>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</si>
  <si>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</si>
  <si>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</si>
  <si>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</si>
  <si>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</si>
  <si>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</si>
  <si>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</si>
  <si>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</si>
  <si>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</si>
  <si>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</si>
  <si>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</si>
  <si>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</si>
  <si>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</si>
  <si>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</si>
  <si>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</si>
  <si>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</si>
  <si>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</si>
  <si>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</si>
  <si>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</si>
  <si>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</si>
  <si>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</si>
  <si>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</si>
  <si>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</si>
  <si>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</si>
  <si>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</si>
  <si>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</si>
  <si>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</si>
  <si>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</si>
  <si>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</si>
  <si>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</si>
  <si>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</si>
  <si>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</si>
  <si>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</si>
  <si>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</si>
  <si>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</si>
  <si>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</si>
  <si>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</si>
  <si>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</si>
  <si>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</si>
  <si>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</si>
  <si>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</si>
  <si>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</si>
  <si>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</si>
  <si>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</si>
  <si>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</si>
  <si>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</si>
  <si>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</si>
  <si>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</si>
  <si>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</si>
  <si>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</si>
  <si>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</si>
  <si>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</si>
  <si>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</si>
  <si>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</si>
  <si>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</si>
  <si>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</si>
  <si>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</si>
  <si>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</si>
  <si>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</si>
  <si>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</si>
  <si>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</si>
  <si>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</si>
  <si>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</si>
  <si>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</si>
  <si>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</si>
  <si>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</si>
  <si>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</si>
  <si>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</si>
  <si>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</si>
  <si>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</si>
  <si>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</si>
  <si>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</si>
  <si>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</si>
  <si>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</si>
  <si>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</si>
  <si>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</si>
  <si>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</si>
  <si>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</si>
  <si>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</si>
  <si>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</si>
  <si>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</si>
  <si>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</si>
  <si>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</si>
  <si>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</si>
  <si>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</si>
  <si>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</si>
  <si>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</si>
  <si>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</si>
  <si>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</si>
  <si>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</si>
  <si>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</si>
  <si>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</si>
  <si>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</si>
  <si>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</si>
  <si>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</si>
  <si>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</si>
  <si>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</si>
  <si>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</si>
  <si>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</si>
  <si>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</si>
  <si>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</si>
  <si>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</si>
  <si>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</si>
  <si>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</si>
  <si>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</si>
  <si>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</si>
  <si>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</si>
  <si>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</si>
  <si>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</si>
  <si>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</si>
  <si>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</si>
  <si>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</si>
  <si>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</si>
  <si>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</si>
  <si>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</si>
  <si>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</si>
  <si>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</si>
  <si>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</si>
  <si>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</si>
  <si>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</si>
  <si>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</si>
  <si>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</si>
  <si>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</si>
  <si>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</si>
  <si>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</si>
  <si>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</si>
  <si>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</si>
  <si>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</si>
  <si>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</si>
  <si>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</si>
  <si>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</si>
  <si>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</si>
  <si>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</si>
  <si>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</si>
  <si>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</si>
  <si>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</si>
  <si>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</si>
  <si>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</si>
  <si>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</si>
  <si>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</si>
  <si>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</si>
  <si>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</si>
  <si>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</si>
  <si>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</si>
  <si>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</si>
  <si>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</si>
  <si>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</si>
  <si>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</si>
  <si>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</si>
  <si>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</si>
  <si>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</si>
  <si>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</si>
  <si>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</si>
  <si>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</si>
  <si>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</si>
  <si>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</si>
  <si>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</si>
  <si>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</si>
  <si>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</si>
  <si>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</si>
  <si>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</si>
  <si>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</si>
  <si>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</si>
  <si>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</si>
  <si>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</si>
  <si>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</si>
  <si>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</si>
  <si>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</si>
  <si>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</si>
  <si>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</si>
  <si>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</si>
  <si>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</si>
  <si>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</si>
  <si>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</si>
  <si>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</si>
  <si>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</si>
  <si>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</si>
  <si>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</si>
  <si>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</si>
  <si>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</si>
  <si>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</si>
  <si>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</si>
  <si>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</si>
  <si>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</si>
  <si>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</si>
  <si>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</si>
  <si>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</si>
  <si>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</si>
  <si>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</si>
  <si>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</si>
  <si>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</si>
  <si>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</si>
  <si>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</si>
  <si>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</si>
  <si>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</si>
  <si>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</si>
  <si>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</si>
  <si>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</si>
  <si>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</si>
  <si>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</si>
  <si>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</si>
  <si>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</si>
  <si>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</si>
  <si>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</si>
  <si>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</si>
  <si>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</si>
  <si>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</si>
  <si>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</si>
  <si>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</si>
  <si>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</si>
  <si>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</si>
  <si>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</si>
  <si>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</si>
  <si>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</si>
  <si>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</si>
  <si>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</si>
  <si>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</si>
  <si>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</si>
  <si>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</si>
  <si>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</si>
  <si>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</si>
  <si>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</si>
  <si>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</si>
  <si>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</si>
  <si>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</si>
  <si>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</si>
  <si>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</si>
  <si>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</si>
  <si>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</si>
  <si>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</si>
  <si>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</si>
  <si>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</si>
  <si>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</si>
  <si>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</si>
  <si>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</si>
  <si>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</si>
  <si>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</si>
  <si>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</si>
  <si>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</si>
  <si>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</si>
  <si>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</si>
  <si>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</si>
  <si>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</si>
  <si>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</si>
  <si>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</si>
  <si>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</si>
  <si>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</si>
  <si>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</si>
  <si>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</si>
  <si>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</si>
  <si>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</si>
  <si>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</si>
  <si>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</si>
  <si>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</si>
  <si>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</si>
  <si>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</si>
  <si>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</si>
  <si>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</si>
  <si>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</si>
  <si>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</si>
  <si>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</si>
  <si>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</si>
  <si>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</si>
  <si>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</si>
  <si>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</si>
  <si>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</si>
  <si>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</si>
  <si>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</si>
  <si>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</si>
  <si>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</si>
  <si>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</si>
  <si>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</si>
  <si>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</si>
  <si>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</si>
  <si>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</si>
  <si>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</si>
  <si>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</si>
  <si>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</si>
  <si>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</si>
  <si>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</si>
  <si>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</si>
  <si>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</si>
  <si>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</si>
  <si>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</si>
  <si>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</si>
  <si>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</si>
  <si>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</si>
  <si>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</si>
  <si>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</si>
  <si>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</si>
  <si>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</si>
  <si>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</si>
  <si>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</si>
  <si>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</si>
  <si>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</si>
  <si>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</si>
  <si>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</si>
  <si>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</si>
  <si>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</si>
  <si>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</si>
  <si>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</si>
  <si>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</si>
  <si>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</si>
  <si>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</si>
  <si>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</si>
  <si>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</si>
  <si>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</si>
  <si>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</si>
  <si>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</si>
  <si>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</si>
  <si>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</si>
  <si>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</si>
  <si>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</si>
  <si>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</si>
  <si>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</si>
  <si>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</si>
  <si>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</si>
  <si>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</si>
  <si>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</si>
  <si>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</si>
  <si>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</si>
  <si>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</si>
  <si>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</si>
  <si>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</si>
  <si>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</si>
  <si>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</si>
  <si>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</si>
  <si>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</si>
  <si>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</si>
  <si>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</si>
  <si>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</si>
  <si>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</si>
  <si>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</si>
  <si>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</si>
  <si>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</si>
  <si>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</si>
  <si>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</si>
  <si>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</si>
  <si>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</si>
  <si>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</si>
  <si>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</si>
  <si>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</si>
  <si>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</si>
  <si>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</si>
  <si>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</si>
  <si>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</si>
  <si>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</si>
  <si>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</si>
  <si>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</si>
  <si>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</si>
  <si>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</si>
  <si>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</si>
  <si>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</si>
  <si>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</si>
  <si>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</si>
  <si>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</si>
  <si>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</si>
  <si>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</si>
  <si>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</si>
  <si>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</si>
  <si>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</si>
  <si>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</si>
  <si>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</si>
  <si>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</si>
  <si>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</si>
  <si>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</si>
  <si>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</si>
  <si>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</si>
  <si>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</si>
  <si>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</si>
  <si>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</si>
  <si>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</si>
  <si>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</si>
  <si>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</si>
  <si>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</si>
  <si>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</si>
  <si>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</si>
  <si>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</si>
  <si>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</si>
  <si>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</si>
  <si>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</si>
  <si>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</si>
  <si>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</si>
  <si>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</si>
  <si>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</si>
  <si>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</si>
  <si>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</si>
  <si>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</si>
  <si>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</si>
  <si>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</si>
  <si>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</si>
  <si>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</si>
  <si>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</si>
  <si>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</si>
  <si>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</si>
  <si>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</si>
  <si>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</si>
  <si>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</si>
  <si>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</si>
  <si>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</si>
  <si>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</si>
  <si>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</si>
  <si>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</si>
  <si>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</si>
  <si>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</si>
  <si>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</si>
  <si>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</si>
  <si>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</si>
  <si>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</si>
  <si>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</si>
  <si>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</si>
  <si>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</si>
  <si>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</si>
  <si>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</si>
  <si>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</si>
  <si>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</si>
  <si>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</si>
  <si>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</si>
  <si>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</si>
  <si>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</si>
  <si>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</si>
  <si>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</si>
  <si>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</si>
  <si>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</si>
  <si>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</si>
  <si>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</si>
  <si>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</si>
  <si>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</si>
  <si>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</si>
  <si>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</si>
  <si>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</si>
  <si>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</si>
  <si>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</si>
  <si>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</si>
  <si>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</si>
  <si>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</si>
  <si>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</si>
  <si>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</si>
  <si>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</si>
  <si>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</si>
  <si>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</si>
  <si>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</si>
  <si>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</si>
  <si>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</si>
  <si>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</si>
  <si>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</si>
  <si>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</si>
  <si>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</si>
  <si>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</si>
  <si>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</si>
  <si>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</si>
  <si>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</si>
  <si>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</si>
  <si>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</si>
  <si>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</si>
  <si>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</si>
  <si>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</si>
  <si>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</si>
  <si>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</si>
  <si>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</si>
  <si>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</si>
  <si>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</si>
  <si>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</si>
  <si>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</si>
  <si>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</si>
  <si>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</si>
  <si>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</si>
  <si>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</si>
  <si>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</si>
  <si>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</si>
  <si>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</si>
  <si>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</si>
  <si>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</si>
  <si>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</si>
  <si>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</si>
  <si>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</si>
  <si>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</si>
  <si>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</si>
  <si>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</si>
  <si>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</si>
  <si>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</si>
  <si>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</si>
  <si>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</si>
  <si>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</si>
  <si>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</si>
  <si>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</si>
  <si>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</si>
  <si>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</si>
  <si>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</si>
  <si>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</si>
  <si>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</si>
  <si>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</si>
  <si>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</si>
  <si>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</si>
  <si>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</si>
  <si>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</si>
  <si>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</si>
  <si>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</si>
  <si>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</si>
  <si>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</si>
  <si>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</si>
  <si>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</si>
  <si>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</si>
  <si>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</si>
  <si>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</si>
  <si>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</si>
  <si>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</si>
  <si>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</si>
  <si>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</si>
  <si>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</si>
  <si>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</si>
  <si>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</si>
  <si>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</si>
  <si>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</si>
  <si>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</si>
  <si>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</si>
  <si>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</si>
  <si>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</si>
  <si>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</si>
  <si>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</si>
  <si>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</si>
  <si>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</si>
  <si>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</si>
  <si>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</si>
  <si>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</si>
  <si>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</si>
  <si>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</si>
  <si>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</si>
  <si>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</si>
  <si>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</si>
  <si>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</si>
  <si>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</si>
  <si>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</si>
  <si>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</si>
  <si>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</si>
  <si>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</si>
  <si>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</si>
  <si>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</si>
  <si>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</si>
  <si>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</si>
  <si>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</si>
  <si>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</si>
  <si>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</si>
  <si>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</si>
  <si>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</si>
  <si>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</si>
  <si>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</si>
  <si>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</si>
  <si>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</si>
  <si>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</si>
  <si>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</si>
  <si>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</si>
  <si>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</si>
  <si>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</si>
  <si>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</si>
  <si>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</si>
  <si>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</si>
  <si>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</si>
  <si>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</si>
  <si>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</si>
  <si>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</si>
  <si>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</si>
  <si>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</si>
  <si>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</si>
  <si>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</si>
  <si>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</si>
  <si>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</si>
  <si>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</si>
  <si>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</si>
  <si>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</si>
  <si>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</si>
  <si>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</si>
  <si>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</si>
  <si>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</si>
  <si>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</si>
  <si>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</si>
  <si>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</si>
  <si>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</si>
  <si>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</si>
  <si>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</si>
  <si>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</si>
  <si>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</si>
  <si>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</si>
  <si>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</si>
  <si>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</si>
  <si>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</si>
  <si>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</si>
  <si>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</si>
  <si>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</si>
  <si>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</si>
  <si>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</si>
  <si>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</si>
  <si>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</si>
  <si>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</si>
  <si>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</si>
  <si>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</si>
  <si>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</si>
  <si>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</si>
  <si>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</si>
  <si>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</si>
  <si>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</si>
  <si>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</si>
  <si>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</si>
  <si>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</si>
  <si>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</si>
  <si>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</si>
  <si>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</si>
  <si>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</si>
  <si>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</si>
  <si>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</si>
  <si>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</si>
  <si>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</si>
  <si>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</si>
  <si>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</si>
  <si>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</si>
  <si>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</si>
  <si>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</si>
  <si>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</si>
  <si>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</si>
  <si>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</si>
  <si>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</si>
  <si>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</si>
  <si>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</si>
  <si>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</si>
  <si>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</si>
  <si>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</si>
  <si>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</si>
  <si>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</si>
  <si>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</si>
  <si>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</si>
  <si>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</si>
  <si>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</si>
  <si>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</si>
  <si>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</si>
  <si>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</si>
  <si>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</si>
  <si>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</si>
  <si>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</si>
  <si>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</si>
  <si>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</si>
  <si>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</si>
  <si>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</si>
  <si>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</si>
  <si>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</si>
  <si>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</si>
  <si>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</si>
  <si>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</si>
  <si>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</si>
  <si>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</si>
  <si>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</si>
  <si>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</si>
  <si>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</si>
  <si>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</si>
  <si>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</si>
  <si>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</si>
  <si>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</si>
  <si>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</si>
  <si>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</si>
  <si>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</si>
  <si>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</si>
  <si>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</si>
  <si>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</si>
  <si>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</si>
  <si>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</si>
  <si>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</si>
  <si>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</si>
  <si>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</si>
  <si>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</si>
  <si>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</si>
  <si>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</si>
  <si>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</si>
  <si>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</si>
  <si>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</si>
  <si>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</si>
  <si>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</si>
  <si>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</si>
  <si>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</si>
  <si>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</si>
  <si>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</si>
  <si>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</si>
  <si>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</si>
  <si>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</si>
  <si>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</si>
  <si>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</si>
  <si>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</si>
  <si>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</si>
  <si>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</si>
  <si>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</si>
  <si>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</si>
  <si>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</si>
  <si>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</si>
  <si>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</si>
  <si>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</si>
  <si>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</si>
  <si>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</si>
  <si>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</si>
  <si>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</si>
  <si>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</si>
  <si>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</si>
  <si>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</si>
  <si>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</si>
  <si>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</si>
  <si>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</si>
  <si>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</si>
  <si>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</si>
  <si>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</si>
  <si>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</si>
  <si>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</si>
  <si>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</si>
  <si>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</si>
  <si>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</si>
  <si>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</si>
  <si>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</si>
  <si>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</si>
  <si>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</si>
  <si>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</si>
  <si>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</si>
  <si>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</si>
  <si>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</si>
  <si>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</si>
  <si>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</si>
  <si>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</si>
  <si>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</si>
  <si>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</si>
  <si>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</si>
  <si>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</si>
  <si>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</si>
  <si>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</si>
  <si>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</si>
  <si>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</si>
  <si>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</si>
  <si>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</si>
  <si>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</si>
  <si>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</si>
  <si>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</si>
  <si>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</si>
  <si>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</si>
  <si>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</si>
  <si>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</si>
  <si>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</si>
  <si>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</si>
  <si>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</si>
  <si>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</si>
  <si>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</si>
  <si>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</si>
  <si>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</si>
  <si>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</si>
  <si>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</si>
  <si>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</si>
  <si>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</si>
  <si>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</si>
  <si>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</si>
  <si>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</si>
  <si>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</si>
  <si>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</si>
  <si>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</si>
  <si>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</si>
  <si>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</si>
  <si>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</si>
  <si>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</si>
  <si>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</si>
  <si>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</si>
  <si>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</si>
  <si>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</si>
  <si>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</si>
  <si>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</si>
  <si>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</si>
  <si>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</si>
  <si>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</si>
  <si>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</si>
  <si>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</si>
  <si>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</si>
  <si>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</si>
  <si>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</si>
  <si>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</si>
  <si>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</si>
  <si>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</si>
  <si>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</si>
  <si>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</si>
  <si>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</si>
  <si>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</si>
  <si>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</si>
  <si>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</si>
  <si>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</si>
  <si>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</si>
  <si>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</si>
  <si>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</si>
  <si>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</si>
  <si>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</si>
  <si>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</si>
  <si>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</si>
  <si>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</si>
  <si>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</si>
  <si>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</si>
  <si>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</si>
  <si>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</si>
  <si>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</si>
  <si>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</si>
  <si>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</si>
  <si>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</si>
  <si>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</si>
  <si>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</si>
  <si>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</si>
  <si>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</si>
  <si>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</si>
  <si>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</si>
  <si>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</si>
  <si>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</si>
  <si>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</si>
  <si>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</si>
  <si>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</si>
  <si>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</si>
  <si>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</si>
  <si>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</si>
  <si>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</si>
  <si>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</si>
  <si>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</si>
  <si>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</si>
  <si>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</si>
  <si>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</si>
  <si>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</si>
  <si>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</si>
  <si>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</si>
  <si>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</si>
  <si>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</si>
  <si>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</si>
  <si>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</si>
  <si>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</si>
  <si>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</si>
  <si>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</si>
  <si>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</si>
  <si>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</si>
  <si>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</si>
  <si>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</si>
  <si>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</si>
  <si>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</si>
  <si>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</si>
  <si>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</si>
  <si>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</si>
  <si>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</si>
  <si>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</si>
  <si>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</si>
  <si>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</si>
  <si>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</si>
  <si>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</si>
  <si>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</si>
  <si>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</si>
  <si>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</si>
  <si>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</si>
  <si>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</si>
  <si>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</si>
  <si>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</si>
  <si>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</si>
  <si>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</si>
  <si>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</si>
  <si>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</si>
  <si>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</si>
  <si>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</si>
  <si>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</si>
  <si>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</si>
  <si>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</si>
  <si>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</si>
  <si>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</si>
  <si>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</si>
  <si>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</si>
  <si>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</si>
  <si>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</si>
  <si>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</si>
  <si>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</si>
  <si>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</si>
  <si>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</si>
  <si>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</si>
  <si>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</si>
  <si>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</si>
  <si>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</si>
  <si>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</si>
  <si>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</si>
  <si>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</si>
  <si>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</si>
  <si>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</si>
  <si>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</si>
  <si>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</si>
  <si>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</si>
  <si>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</si>
  <si>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</si>
  <si>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</si>
  <si>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</si>
  <si>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</si>
  <si>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</si>
  <si>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</si>
  <si>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</si>
  <si>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</si>
  <si>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</si>
  <si>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</si>
  <si>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</si>
  <si>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</si>
  <si>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</si>
  <si>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</si>
  <si>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</si>
  <si>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</si>
  <si>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</si>
  <si>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</si>
  <si>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</si>
  <si>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</si>
  <si>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</si>
  <si>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</si>
  <si>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</si>
  <si>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</si>
  <si>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</si>
  <si>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</si>
  <si>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</si>
  <si>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</si>
  <si>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</si>
  <si>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</si>
  <si>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</si>
  <si>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</si>
  <si>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</si>
  <si>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</si>
  <si>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</si>
  <si>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</si>
  <si>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</si>
  <si>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</si>
  <si>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</si>
  <si>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</si>
  <si>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</si>
  <si>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</si>
  <si>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</si>
  <si>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</si>
  <si>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</si>
  <si>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</si>
  <si>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</si>
  <si>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</si>
  <si>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</si>
  <si>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</si>
  <si>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</si>
  <si>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</si>
  <si>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</si>
  <si>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</si>
  <si>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</si>
  <si>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</si>
  <si>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</si>
  <si>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</si>
  <si>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</si>
  <si>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</si>
  <si>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</si>
  <si>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</si>
  <si>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</si>
  <si>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</si>
  <si>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</si>
  <si>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</si>
  <si>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</si>
  <si>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</si>
  <si>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</si>
  <si>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</si>
  <si>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</si>
  <si>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</si>
  <si>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</si>
  <si>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</si>
  <si>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</si>
  <si>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</si>
  <si>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</si>
  <si>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</si>
  <si>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</si>
  <si>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</si>
  <si>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</si>
  <si>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</si>
  <si>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</si>
  <si>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</si>
  <si>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</si>
  <si>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</si>
  <si>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</si>
  <si>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</si>
  <si>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</si>
  <si>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</si>
  <si>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</si>
  <si>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</si>
  <si>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</si>
  <si>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</si>
  <si>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</si>
  <si>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</si>
  <si>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</si>
  <si>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</si>
  <si>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</si>
  <si>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</si>
  <si>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</si>
  <si>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</si>
  <si>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</si>
  <si>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</si>
  <si>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</si>
  <si>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</si>
  <si>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</si>
  <si>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</si>
  <si>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</si>
  <si>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</si>
  <si>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</si>
  <si>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</si>
  <si>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</si>
  <si>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</si>
  <si>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</si>
  <si>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</si>
  <si>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</si>
  <si>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</si>
  <si>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</si>
  <si>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</si>
  <si>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</si>
  <si>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</si>
  <si>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</si>
  <si>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</si>
  <si>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</si>
  <si>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</si>
  <si>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</si>
  <si>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</si>
  <si>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</si>
  <si>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</si>
  <si>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</si>
  <si>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</si>
  <si>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</si>
  <si>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</si>
  <si>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</si>
  <si>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</si>
  <si>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</si>
  <si>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</si>
  <si>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</si>
  <si>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</si>
  <si>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</si>
  <si>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</si>
  <si>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</si>
  <si>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</si>
  <si>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</si>
  <si>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</si>
  <si>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</si>
  <si>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</si>
  <si>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</si>
  <si>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</si>
  <si>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</si>
  <si>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</si>
  <si>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</si>
  <si>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</si>
  <si>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</si>
  <si>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</si>
  <si>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</si>
  <si>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</si>
  <si>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</si>
  <si>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</si>
  <si>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</si>
  <si>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</si>
  <si>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</si>
  <si>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</si>
  <si>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</si>
  <si>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</si>
  <si>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</si>
  <si>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</si>
  <si>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</si>
  <si>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</si>
  <si>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</si>
  <si>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</si>
  <si>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</si>
  <si>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</si>
  <si>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</si>
  <si>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</si>
  <si>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</si>
  <si>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</si>
  <si>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</si>
  <si>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</si>
  <si>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</si>
  <si>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</si>
  <si>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</si>
  <si>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</si>
  <si>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</si>
  <si>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</si>
  <si>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</si>
  <si>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</si>
  <si>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</si>
  <si>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</si>
  <si>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</si>
  <si>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</si>
  <si>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</si>
  <si>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</si>
  <si>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</si>
  <si>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</si>
  <si>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</si>
  <si>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</si>
  <si>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</si>
  <si>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</si>
  <si>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</si>
  <si>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</si>
  <si>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</si>
  <si>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</si>
  <si>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</si>
  <si>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</si>
  <si>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</si>
  <si>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</si>
  <si>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</si>
  <si>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</si>
  <si>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</si>
  <si>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</si>
  <si>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</si>
  <si>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</si>
  <si>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</si>
  <si>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</si>
  <si>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</si>
  <si>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</si>
  <si>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</si>
  <si>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</si>
  <si>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</si>
  <si>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</si>
  <si>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</si>
  <si>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</si>
  <si>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</si>
  <si>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</si>
  <si>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</si>
  <si>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</si>
  <si>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</si>
  <si>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</si>
  <si>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</si>
  <si>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</si>
  <si>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</si>
  <si>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</si>
  <si>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</si>
  <si>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</si>
  <si>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</si>
  <si>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</si>
  <si>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</si>
  <si>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</si>
  <si>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</si>
  <si>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</si>
  <si>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</si>
  <si>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</si>
  <si>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</si>
  <si>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</si>
  <si>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</si>
  <si>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</si>
  <si>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</si>
  <si>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</si>
  <si>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</si>
  <si>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</si>
  <si>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</si>
  <si>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</si>
  <si>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</si>
  <si>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</si>
  <si>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</si>
  <si>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</si>
  <si>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</si>
  <si>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</si>
  <si>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</si>
  <si>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</si>
  <si>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</si>
  <si>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</si>
  <si>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</si>
  <si>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</si>
  <si>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</si>
  <si>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</si>
  <si>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</si>
  <si>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</si>
  <si>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</si>
  <si>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</si>
  <si>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</si>
  <si>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</si>
  <si>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</si>
  <si>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</si>
  <si>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</si>
  <si>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</si>
  <si>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</si>
  <si>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</si>
  <si>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</si>
  <si>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</si>
  <si>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</si>
  <si>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</si>
  <si>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</si>
  <si>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</si>
  <si>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</si>
  <si>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</si>
  <si>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</si>
  <si>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</si>
  <si>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</si>
  <si>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</si>
  <si>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</si>
  <si>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</si>
  <si>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</si>
  <si>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</si>
  <si>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</si>
  <si>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</si>
  <si>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</si>
  <si>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</si>
  <si>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</si>
  <si>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</si>
  <si>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</si>
  <si>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</si>
  <si>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</si>
  <si>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</si>
  <si>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</si>
  <si>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</si>
  <si>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</si>
  <si>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</si>
  <si>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</si>
  <si>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</si>
  <si>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</si>
  <si>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</si>
  <si>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</si>
  <si>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</si>
  <si>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</si>
  <si>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</si>
  <si>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</si>
  <si>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</si>
  <si>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</si>
  <si>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</si>
  <si>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</si>
  <si>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</si>
  <si>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</si>
  <si>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</si>
  <si>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</si>
  <si>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</si>
  <si>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</si>
  <si>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</si>
  <si>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</si>
  <si>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</si>
  <si>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</si>
  <si>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</si>
  <si>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</si>
  <si>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</si>
  <si>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</si>
  <si>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</si>
  <si>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</si>
  <si>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</si>
  <si>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</si>
  <si>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</si>
  <si>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</si>
  <si>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</si>
  <si>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</si>
  <si>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</si>
  <si>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</si>
  <si>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</si>
  <si>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</si>
  <si>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</si>
  <si>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</si>
  <si>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</si>
  <si>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</si>
  <si>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</si>
  <si>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</si>
  <si>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</si>
  <si>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</si>
  <si>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</si>
  <si>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</si>
  <si>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</si>
  <si>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</si>
  <si>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</si>
  <si>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</si>
  <si>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</si>
  <si>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</si>
  <si>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</si>
  <si>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</si>
  <si>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</si>
  <si>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</si>
  <si>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</si>
  <si>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</si>
  <si>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</si>
  <si>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</si>
  <si>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</si>
  <si>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</si>
  <si>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</si>
  <si>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</si>
  <si>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</si>
  <si>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</si>
  <si>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</si>
  <si>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</si>
  <si>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</si>
  <si>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</si>
  <si>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</si>
  <si>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</si>
  <si>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</si>
  <si>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</si>
  <si>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</si>
  <si>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</si>
  <si>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</si>
  <si>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</si>
  <si>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</si>
  <si>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</si>
  <si>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</si>
  <si>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</si>
  <si>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</si>
  <si>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</si>
  <si>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</si>
  <si>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</si>
  <si>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</si>
  <si>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</si>
  <si>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</si>
  <si>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</si>
  <si>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</si>
  <si>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</si>
  <si>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</si>
  <si>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</si>
  <si>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</si>
  <si>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</si>
  <si>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</si>
  <si>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</si>
  <si>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</si>
  <si>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</si>
  <si>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</si>
  <si>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</si>
  <si>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</si>
  <si>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</si>
  <si>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</si>
  <si>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</si>
  <si>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</si>
  <si>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</si>
  <si>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</si>
  <si>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</si>
  <si>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</si>
  <si>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</si>
  <si>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</si>
  <si>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</si>
  <si>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</si>
  <si>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</si>
  <si>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</si>
  <si>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</si>
  <si>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</si>
  <si>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</si>
  <si>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</si>
  <si>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</si>
  <si>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</si>
  <si>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</si>
  <si>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</si>
  <si>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</si>
  <si>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</si>
  <si>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</si>
  <si>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</si>
  <si>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</si>
  <si>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</si>
  <si>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</si>
  <si>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</si>
  <si>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</si>
  <si>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</si>
  <si>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</si>
  <si>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</si>
  <si>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</si>
  <si>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</si>
  <si>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</si>
  <si>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</si>
  <si>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</si>
  <si>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</si>
  <si>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</si>
  <si>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</si>
  <si>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</si>
  <si>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</si>
  <si>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</si>
  <si>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</si>
  <si>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</si>
  <si>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</si>
  <si>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</si>
  <si>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</si>
  <si>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</si>
  <si>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</si>
  <si>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</si>
  <si>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</si>
  <si>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</si>
  <si>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</si>
  <si>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</si>
  <si>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</si>
  <si>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</si>
  <si>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</si>
  <si>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</si>
  <si>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</si>
  <si>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</si>
  <si>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</si>
  <si>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</si>
  <si>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</si>
  <si>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</si>
  <si>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</si>
  <si>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</si>
  <si>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</si>
  <si>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</si>
  <si>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</si>
  <si>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</si>
  <si>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</si>
  <si>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</si>
  <si>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</si>
  <si>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</si>
  <si>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</si>
  <si>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</si>
  <si>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</si>
  <si>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</si>
  <si>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</si>
  <si>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</si>
  <si>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</si>
  <si>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</si>
  <si>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</si>
  <si>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</si>
  <si>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</si>
  <si>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</si>
  <si>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</si>
  <si>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</si>
  <si>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</si>
  <si>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</si>
  <si>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</si>
  <si>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</si>
  <si>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</si>
  <si>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</si>
  <si>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</si>
  <si>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</si>
  <si>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</si>
  <si>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</si>
  <si>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</si>
  <si>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</si>
  <si>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</si>
  <si>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</si>
  <si>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</si>
  <si>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</si>
  <si>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</si>
  <si>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</si>
  <si>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</si>
  <si>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</si>
  <si>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</si>
  <si>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</si>
  <si>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</si>
  <si>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</si>
  <si>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</si>
  <si>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</si>
  <si>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</si>
  <si>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</si>
  <si>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</si>
  <si>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</si>
  <si>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</si>
  <si>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</si>
  <si>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</si>
  <si>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</si>
  <si>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</si>
  <si>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</si>
  <si>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</si>
  <si>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</si>
  <si>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</si>
  <si>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</si>
  <si>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</si>
  <si>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</si>
  <si>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</si>
  <si>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</si>
  <si>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</si>
  <si>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</si>
  <si>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</si>
  <si>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</si>
  <si>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</si>
  <si>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</si>
  <si>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</si>
  <si>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</si>
  <si>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</si>
  <si>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</si>
  <si>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</si>
  <si>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</si>
  <si>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</si>
  <si>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</si>
  <si>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</si>
  <si>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</si>
  <si>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</si>
  <si>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</si>
  <si>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</si>
  <si>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</si>
  <si>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</si>
  <si>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</si>
  <si>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</si>
  <si>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</si>
  <si>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</si>
  <si>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</si>
  <si>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</si>
  <si>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</si>
  <si>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</si>
  <si>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</si>
  <si>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</si>
  <si>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</si>
  <si>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</si>
  <si>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</si>
  <si>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</si>
  <si>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</si>
  <si>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</si>
  <si>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</si>
  <si>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</si>
  <si>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</si>
  <si>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</si>
  <si>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</si>
  <si>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</si>
  <si>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</si>
  <si>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</si>
  <si>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</si>
  <si>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</si>
  <si>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</si>
  <si>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</si>
  <si>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</si>
  <si>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</si>
  <si>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</si>
  <si>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</si>
  <si>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</si>
  <si>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</si>
  <si>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</si>
  <si>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</si>
  <si>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</si>
  <si>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</si>
  <si>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</si>
  <si>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</si>
  <si>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</si>
  <si>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</si>
  <si>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</si>
  <si>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</si>
  <si>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</si>
  <si>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</si>
  <si>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</si>
  <si>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</si>
  <si>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</si>
  <si>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</si>
  <si>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</si>
  <si>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</si>
  <si>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</si>
  <si>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</si>
  <si>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</si>
  <si>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</si>
  <si>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</si>
  <si>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</si>
  <si>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</si>
  <si>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</si>
  <si>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</si>
  <si>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</si>
  <si>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</si>
  <si>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</si>
  <si>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</si>
  <si>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</si>
  <si>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</si>
  <si>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</si>
  <si>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</si>
  <si>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</si>
  <si>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</si>
  <si>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</si>
  <si>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</si>
  <si>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</si>
  <si>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</si>
  <si>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</si>
  <si>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</si>
  <si>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</si>
  <si>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</si>
  <si>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</si>
  <si>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</si>
  <si>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</si>
  <si>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</si>
  <si>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</si>
  <si>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</si>
  <si>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</si>
  <si>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</si>
  <si>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</si>
  <si>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</si>
  <si>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</si>
  <si>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</si>
  <si>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</si>
  <si>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</si>
  <si>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</si>
  <si>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</si>
  <si>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</si>
  <si>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</si>
  <si>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</si>
  <si>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</si>
  <si>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</si>
  <si>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</si>
  <si>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</si>
  <si>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</si>
  <si>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</si>
  <si>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</si>
  <si>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</si>
  <si>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</si>
  <si>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</si>
  <si>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</si>
  <si>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</si>
  <si>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</si>
  <si>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</si>
  <si>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</si>
  <si>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</si>
  <si>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</si>
  <si>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</si>
  <si>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</si>
  <si>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</si>
  <si>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</si>
  <si>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</si>
  <si>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</si>
  <si>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</si>
  <si>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</si>
  <si>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</si>
  <si>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</si>
  <si>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</si>
  <si>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</si>
  <si>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</si>
  <si>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</si>
  <si>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</si>
  <si>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</si>
  <si>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</si>
  <si>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</si>
  <si>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</si>
  <si>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</si>
  <si>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</si>
  <si>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</si>
  <si>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</si>
  <si>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</si>
  <si>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</si>
  <si>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</si>
  <si>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</si>
  <si>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</si>
  <si>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</si>
  <si>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</si>
  <si>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</si>
  <si>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</si>
  <si>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</si>
  <si>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</si>
  <si>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</si>
  <si>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</si>
  <si>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</si>
  <si>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</si>
  <si>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</si>
  <si>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</si>
  <si>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</si>
  <si>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</si>
  <si>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</si>
  <si>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</si>
  <si>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</si>
  <si>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</si>
  <si>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</si>
  <si>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</si>
  <si>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</si>
  <si>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</si>
  <si>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</si>
  <si>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</si>
  <si>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</si>
  <si>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</si>
  <si>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</si>
  <si>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</si>
  <si>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</si>
  <si>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</si>
  <si>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</si>
  <si>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</si>
  <si>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</si>
  <si>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</si>
  <si>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</si>
  <si>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</si>
  <si>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</si>
  <si>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</si>
  <si>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</si>
  <si>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</si>
  <si>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</si>
  <si>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</si>
  <si>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</si>
  <si>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</si>
  <si>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</si>
  <si>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</si>
  <si>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</si>
  <si>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</si>
  <si>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</si>
  <si>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</si>
  <si>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</si>
  <si>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</si>
  <si>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</si>
  <si>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</si>
  <si>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</si>
  <si>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</si>
  <si>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</si>
  <si>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</si>
  <si>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</si>
  <si>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</si>
  <si>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</si>
  <si>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</si>
  <si>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</si>
  <si>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</si>
  <si>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</si>
  <si>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</si>
  <si>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</si>
  <si>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</si>
  <si>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</si>
  <si>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</si>
  <si>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</si>
  <si>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</si>
  <si>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</si>
  <si>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</si>
  <si>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</si>
  <si>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</si>
  <si>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</si>
  <si>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</si>
  <si>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</si>
  <si>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</si>
  <si>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</si>
  <si>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</si>
  <si>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</si>
  <si>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</si>
  <si>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</si>
  <si>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</si>
  <si>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</si>
  <si>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</si>
  <si>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</si>
  <si>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</si>
  <si>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</si>
  <si>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</si>
  <si>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</si>
  <si>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</si>
  <si>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</si>
  <si>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</si>
  <si>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</si>
  <si>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</si>
  <si>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</si>
  <si>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</si>
  <si>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</si>
  <si>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</si>
  <si>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</si>
  <si>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</si>
  <si>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</si>
  <si>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</si>
  <si>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</si>
  <si>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</si>
  <si>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</si>
  <si>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</si>
  <si>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</si>
  <si>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</si>
  <si>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</si>
  <si>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</si>
  <si>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</si>
  <si>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</si>
  <si>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</si>
  <si>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</si>
  <si>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</si>
  <si>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</si>
  <si>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</si>
  <si>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</si>
  <si>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</si>
  <si>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</si>
  <si>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</si>
  <si>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</si>
  <si>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</si>
  <si>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</si>
  <si>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</si>
  <si>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</si>
  <si>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</si>
  <si>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</si>
  <si>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</si>
  <si>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</si>
  <si>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</si>
  <si>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</si>
  <si>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</si>
  <si>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</si>
  <si>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</si>
  <si>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</si>
  <si>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</si>
  <si>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</si>
  <si>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</si>
  <si>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</si>
  <si>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</si>
  <si>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</si>
  <si>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</si>
  <si>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</si>
  <si>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</si>
  <si>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</si>
  <si>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</si>
  <si>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</si>
  <si>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</si>
  <si>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</si>
  <si>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</si>
  <si>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</si>
  <si>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</si>
  <si>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</si>
  <si>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</si>
  <si>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</si>
  <si>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</si>
  <si>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</si>
  <si>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</si>
  <si>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</si>
  <si>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</si>
  <si>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</si>
  <si>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</si>
  <si>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</si>
  <si>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</si>
  <si>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</si>
  <si>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</si>
  <si>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</si>
  <si>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</si>
  <si>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</si>
  <si>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</si>
  <si>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</si>
  <si>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</si>
  <si>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</si>
  <si>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</si>
  <si>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</si>
  <si>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</si>
  <si>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</si>
  <si>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</si>
  <si>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</si>
  <si>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</si>
  <si>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</si>
  <si>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</si>
  <si>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</si>
  <si>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</si>
  <si>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</si>
  <si>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</si>
  <si>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</si>
  <si>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</si>
  <si>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</si>
  <si>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</si>
  <si>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</si>
  <si>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</si>
  <si>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</si>
  <si>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</si>
  <si>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</si>
  <si>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</si>
  <si>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</si>
  <si>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</si>
  <si>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</si>
  <si>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</si>
  <si>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</si>
  <si>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</si>
  <si>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</si>
  <si>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</si>
  <si>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</si>
  <si>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</si>
  <si>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</si>
  <si>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</si>
  <si>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</si>
  <si>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</si>
  <si>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</si>
  <si>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</si>
  <si>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</si>
  <si>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</si>
  <si>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</si>
  <si>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</si>
  <si>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</si>
  <si>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</si>
  <si>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</si>
  <si>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</si>
  <si>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</si>
  <si>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</si>
  <si>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</si>
  <si>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</si>
  <si>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</si>
  <si>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</si>
  <si>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</si>
  <si>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</si>
  <si>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</si>
  <si>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</si>
  <si>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</si>
  <si>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</si>
  <si>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</si>
  <si>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</si>
  <si>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</si>
  <si>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</si>
  <si>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</si>
  <si>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</si>
  <si>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</si>
  <si>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</si>
  <si>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</si>
  <si>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</si>
  <si>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</si>
  <si>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</si>
  <si>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</si>
  <si>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</si>
  <si>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</si>
  <si>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</si>
  <si>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</si>
  <si>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</si>
  <si>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</si>
  <si>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</si>
  <si>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</si>
  <si>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</si>
  <si>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</si>
  <si>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</si>
  <si>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</si>
  <si>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</si>
  <si>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</si>
  <si>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</si>
  <si>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</si>
  <si>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</si>
  <si>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</si>
  <si>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</si>
  <si>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</si>
  <si>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</si>
  <si>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</si>
  <si>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</si>
  <si>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</si>
  <si>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</si>
  <si>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</si>
  <si>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</si>
  <si>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</si>
  <si>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</si>
  <si>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</si>
  <si>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</si>
  <si>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</si>
  <si>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</si>
  <si>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</si>
  <si>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</si>
  <si>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</si>
  <si>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</si>
  <si>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</si>
  <si>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</si>
  <si>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</si>
  <si>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</si>
  <si>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</si>
  <si>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</si>
  <si>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</si>
  <si>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</si>
  <si>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</si>
  <si>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</si>
  <si>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</si>
  <si>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</si>
  <si>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</si>
  <si>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</si>
  <si>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</si>
  <si>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</si>
  <si>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</si>
  <si>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</si>
  <si>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</si>
  <si>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</si>
  <si>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</si>
  <si>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</si>
  <si>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</si>
  <si>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</si>
  <si>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</si>
  <si>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</si>
  <si>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</si>
  <si>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</si>
  <si>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</si>
  <si>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</si>
  <si>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</si>
  <si>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</si>
  <si>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</si>
  <si>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</si>
  <si>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</si>
  <si>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</si>
  <si>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</si>
  <si>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</si>
  <si>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</si>
  <si>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</si>
  <si>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</si>
  <si>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</si>
  <si>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</si>
  <si>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</si>
  <si>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</si>
  <si>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</si>
  <si>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</si>
  <si>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</si>
  <si>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</si>
  <si>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</si>
  <si>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</si>
  <si>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</si>
  <si>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</si>
  <si>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</si>
  <si>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</si>
  <si>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</si>
  <si>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</si>
  <si>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</si>
  <si>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</si>
  <si>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</si>
  <si>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</si>
  <si>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</si>
  <si>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</si>
  <si>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</si>
  <si>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</si>
  <si>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</si>
  <si>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</si>
  <si>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</si>
  <si>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</si>
  <si>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</si>
  <si>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</si>
  <si>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</si>
  <si>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</si>
  <si>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</si>
  <si>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</si>
  <si>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</si>
  <si>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</si>
  <si>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</si>
  <si>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</si>
  <si>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</si>
  <si>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</si>
  <si>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</si>
  <si>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</si>
  <si>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</si>
  <si>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</si>
  <si>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</si>
  <si>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</si>
  <si>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</si>
  <si>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</si>
  <si>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</si>
  <si>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</si>
  <si>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</si>
  <si>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</si>
  <si>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</si>
  <si>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</si>
  <si>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</si>
  <si>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</si>
  <si>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</si>
  <si>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</si>
  <si>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</si>
  <si>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</si>
  <si>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</si>
  <si>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</si>
  <si>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</si>
  <si>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</si>
  <si>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</si>
  <si>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</si>
  <si>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</si>
  <si>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</si>
  <si>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</si>
  <si>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</si>
  <si>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</si>
  <si>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</si>
  <si>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</si>
  <si>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</si>
  <si>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</si>
  <si>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</si>
  <si>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</si>
  <si>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</si>
  <si>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</si>
  <si>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</si>
  <si>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</si>
  <si>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</si>
  <si>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</si>
  <si>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</si>
  <si>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</si>
  <si>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</si>
  <si>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</si>
  <si>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</si>
  <si>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</si>
  <si>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</si>
  <si>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</si>
  <si>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</si>
  <si>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</si>
  <si>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</si>
  <si>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</si>
  <si>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</si>
  <si>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</si>
  <si>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</si>
  <si>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</si>
  <si>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</si>
  <si>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</si>
  <si>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</si>
  <si>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</si>
  <si>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</si>
  <si>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</si>
  <si>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</si>
  <si>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</si>
  <si>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</si>
  <si>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</si>
  <si>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</si>
  <si>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</si>
  <si>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</si>
  <si>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</si>
  <si>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</si>
  <si>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</si>
  <si>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</si>
  <si>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</si>
  <si>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</si>
  <si>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</si>
  <si>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</si>
  <si>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</si>
  <si>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</si>
  <si>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</si>
  <si>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</si>
  <si>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</si>
  <si>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</si>
  <si>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</si>
  <si>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</si>
  <si>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</si>
  <si>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</si>
  <si>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</si>
  <si>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</si>
  <si>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</si>
  <si>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</si>
  <si>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</si>
  <si>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</si>
  <si>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</si>
  <si>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</si>
  <si>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</si>
  <si>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</si>
  <si>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</si>
  <si>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</si>
  <si>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</si>
  <si>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</si>
  <si>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</si>
  <si>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</si>
  <si>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</si>
  <si>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</si>
  <si>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</si>
  <si>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</si>
  <si>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</si>
  <si>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</si>
  <si>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</si>
  <si>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</si>
  <si>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</si>
  <si>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</si>
  <si>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</si>
  <si>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</si>
  <si>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</si>
  <si>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</si>
  <si>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</si>
  <si>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</si>
  <si>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</si>
  <si>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</si>
  <si>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</si>
  <si>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</si>
  <si>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</si>
  <si>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</si>
  <si>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</si>
  <si>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</si>
  <si>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</si>
  <si>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</si>
  <si>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</si>
  <si>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</si>
  <si>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</si>
  <si>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</si>
  <si>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</si>
  <si>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</si>
  <si>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</si>
  <si>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</si>
  <si>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</si>
  <si>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</si>
  <si>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</si>
  <si>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</si>
  <si>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</si>
  <si>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</si>
  <si>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</si>
  <si>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</si>
  <si>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</si>
  <si>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</si>
  <si>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</si>
  <si>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</si>
  <si>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</si>
  <si>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</si>
  <si>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</si>
  <si>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</si>
  <si>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</si>
  <si>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</si>
  <si>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</si>
  <si>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</si>
  <si>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</si>
  <si>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</si>
  <si>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</si>
  <si>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</si>
  <si>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</si>
  <si>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</si>
  <si>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</si>
  <si>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</si>
  <si>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</si>
  <si>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</si>
  <si>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</si>
  <si>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</si>
  <si>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</si>
  <si>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</si>
  <si>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</si>
  <si>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</si>
  <si>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</si>
  <si>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</si>
  <si>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</si>
  <si>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</si>
  <si>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</si>
  <si>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</si>
  <si>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</si>
  <si>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</si>
  <si>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</si>
  <si>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</si>
  <si>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</si>
  <si>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</si>
  <si>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</si>
  <si>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</si>
  <si>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</si>
  <si>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</si>
  <si>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</si>
  <si>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</si>
  <si>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</si>
  <si>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</si>
  <si>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</si>
  <si>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</si>
  <si>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</si>
  <si>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</si>
  <si>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</si>
  <si>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</si>
  <si>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</si>
  <si>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</si>
  <si>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</si>
  <si>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</si>
  <si>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</si>
  <si>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</si>
  <si>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</si>
  <si>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</si>
  <si>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</si>
  <si>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</si>
  <si>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</si>
  <si>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</si>
  <si>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</si>
  <si>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</si>
  <si>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</si>
  <si>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</si>
  <si>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</si>
  <si>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</si>
  <si>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</si>
  <si>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</si>
  <si>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</si>
  <si>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</si>
  <si>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</si>
  <si>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</si>
  <si>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</si>
  <si>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</si>
  <si>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</si>
  <si>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</si>
  <si>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</si>
  <si>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</si>
  <si>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</si>
  <si>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</si>
  <si>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</si>
  <si>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</si>
  <si>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</si>
  <si>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</si>
  <si>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</si>
  <si>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</si>
  <si>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</si>
  <si>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</si>
  <si>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</si>
  <si>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</si>
  <si>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</si>
  <si>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</si>
  <si>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</si>
  <si>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</si>
  <si>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</si>
  <si>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</si>
  <si>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</si>
  <si>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</si>
  <si>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</si>
  <si>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</si>
  <si>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</si>
  <si>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</si>
  <si>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</si>
  <si>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</si>
  <si>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</si>
  <si>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</si>
  <si>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</si>
  <si>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</si>
  <si>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</si>
  <si>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</si>
  <si>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</si>
  <si>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</si>
  <si>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</si>
  <si>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</si>
  <si>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</si>
  <si>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</si>
  <si>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</si>
  <si>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</si>
  <si>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</si>
  <si>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</si>
  <si>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</si>
  <si>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</si>
  <si>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</si>
  <si>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</si>
  <si>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</si>
  <si>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</si>
  <si>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</si>
  <si>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</si>
  <si>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</si>
  <si>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</si>
  <si>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</si>
  <si>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</si>
  <si>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</si>
  <si>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</si>
  <si>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</si>
  <si>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</si>
  <si>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</si>
  <si>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</si>
  <si>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</si>
  <si>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</si>
  <si>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</si>
  <si>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</si>
  <si>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</si>
  <si>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</si>
  <si>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</si>
  <si>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</si>
  <si>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</si>
  <si>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</si>
  <si>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</si>
  <si>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</si>
  <si>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</si>
  <si>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</si>
  <si>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</si>
  <si>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</si>
  <si>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</si>
  <si>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</si>
  <si>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</si>
  <si>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</si>
  <si>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</si>
  <si>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</si>
  <si>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</si>
  <si>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</si>
  <si>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</si>
  <si>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</si>
  <si>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</si>
  <si>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</si>
  <si>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</si>
  <si>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</si>
  <si>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</si>
  <si>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</si>
  <si>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</si>
  <si>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</si>
  <si>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</si>
  <si>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</si>
  <si>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</si>
  <si>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</si>
  <si>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</si>
  <si>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</si>
  <si>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</si>
  <si>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</si>
  <si>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</si>
  <si>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</si>
  <si>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</si>
  <si>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</si>
  <si>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</si>
  <si>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</si>
  <si>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</si>
  <si>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</si>
  <si>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</si>
  <si>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</si>
  <si>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</si>
  <si>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</si>
  <si>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</si>
  <si>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</si>
  <si>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</si>
  <si>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</si>
  <si>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</si>
  <si>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</si>
  <si>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</si>
  <si>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</si>
  <si>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</si>
  <si>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</si>
  <si>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</si>
  <si>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</si>
  <si>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</si>
  <si>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</si>
  <si>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</si>
  <si>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</si>
  <si>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</si>
  <si>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</si>
  <si>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</si>
  <si>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</si>
  <si>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</si>
  <si>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</si>
  <si>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</si>
  <si>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</si>
  <si>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</si>
  <si>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</si>
  <si>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</si>
  <si>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</si>
  <si>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</si>
  <si>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</si>
  <si>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</si>
  <si>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</si>
  <si>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</si>
  <si>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</si>
  <si>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</si>
  <si>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</si>
  <si>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</si>
  <si>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</si>
  <si>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</si>
  <si>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</si>
  <si>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</si>
  <si>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</si>
  <si>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</si>
  <si>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</si>
  <si>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</si>
  <si>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</si>
  <si>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</si>
  <si>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</si>
  <si>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</si>
  <si>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</si>
  <si>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</si>
  <si>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</si>
  <si>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</si>
  <si>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</si>
  <si>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</si>
  <si>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</si>
  <si>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</si>
  <si>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</si>
  <si>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</si>
  <si>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</si>
  <si>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</si>
  <si>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</si>
  <si>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</si>
  <si>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</si>
  <si>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</si>
  <si>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</si>
  <si>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</si>
  <si>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</si>
  <si>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</si>
  <si>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</si>
  <si>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</si>
  <si>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</si>
  <si>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</si>
  <si>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</si>
  <si>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</si>
  <si>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</si>
  <si>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</si>
  <si>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</si>
  <si>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</si>
  <si>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</si>
  <si>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</si>
  <si>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</si>
  <si>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</si>
  <si>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</si>
  <si>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</si>
  <si>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</si>
  <si>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</si>
  <si>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</si>
  <si>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</si>
  <si>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</si>
  <si>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</si>
  <si>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</si>
  <si>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</si>
  <si>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</si>
  <si>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</si>
  <si>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</si>
  <si>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</si>
  <si>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</si>
  <si>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</si>
  <si>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</si>
  <si>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</si>
  <si>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</si>
  <si>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</si>
  <si>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</si>
  <si>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</si>
  <si>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</si>
  <si>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</si>
  <si>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</si>
  <si>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</si>
  <si>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</si>
  <si>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</si>
  <si>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</si>
  <si>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</si>
  <si>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</si>
  <si>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</si>
  <si>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</si>
  <si>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</si>
  <si>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</si>
  <si>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</si>
  <si>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</si>
  <si>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</si>
  <si>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</si>
  <si>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</si>
  <si>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</si>
  <si>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</si>
  <si>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</si>
  <si>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</si>
  <si>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</si>
  <si>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</si>
  <si>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</si>
  <si>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</si>
  <si>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</si>
  <si>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</si>
  <si>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</si>
  <si>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</si>
  <si>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</si>
  <si>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</si>
  <si>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</si>
  <si>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</si>
  <si>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</si>
  <si>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</si>
  <si>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</si>
  <si>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</si>
  <si>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</si>
  <si>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</si>
  <si>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</si>
  <si>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</si>
  <si>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</si>
  <si>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</si>
  <si>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</si>
  <si>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</si>
  <si>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</si>
  <si>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</si>
  <si>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</si>
  <si>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</si>
  <si>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</si>
  <si>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</si>
  <si>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</si>
  <si>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</si>
  <si>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</si>
  <si>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</si>
  <si>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</si>
  <si>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</si>
  <si>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</si>
  <si>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</si>
  <si>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</si>
  <si>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</si>
  <si>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</si>
  <si>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</si>
  <si>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</si>
  <si>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</si>
  <si>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</si>
  <si>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</si>
  <si>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</si>
  <si>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</si>
  <si>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</si>
  <si>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</si>
  <si>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</si>
  <si>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</si>
  <si>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</si>
  <si>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</si>
  <si>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</si>
  <si>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</si>
  <si>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</si>
  <si>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</si>
  <si>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</si>
  <si>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</si>
  <si>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</si>
  <si>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</si>
  <si>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</si>
  <si>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</si>
  <si>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</si>
  <si>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</si>
  <si>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</si>
  <si>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</si>
  <si>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</si>
  <si>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</si>
  <si>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</si>
  <si>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</si>
  <si>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</si>
  <si>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</si>
  <si>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</si>
  <si>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</si>
  <si>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</si>
  <si>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</si>
  <si>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</si>
  <si>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</si>
  <si>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</si>
  <si>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</si>
  <si>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</si>
  <si>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</si>
  <si>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</si>
  <si>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</si>
  <si>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</si>
  <si>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</si>
  <si>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</si>
  <si>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</si>
  <si>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</si>
  <si>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</si>
  <si>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</si>
  <si>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</si>
  <si>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</si>
  <si>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</si>
  <si>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</si>
  <si>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</si>
  <si>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</si>
  <si>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</si>
  <si>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</si>
  <si>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</si>
  <si>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</si>
  <si>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</si>
  <si>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</si>
  <si>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</si>
  <si>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</si>
  <si>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</si>
  <si>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</si>
  <si>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</si>
  <si>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</si>
  <si>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</si>
  <si>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</si>
  <si>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</si>
  <si>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</si>
  <si>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</si>
  <si>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</si>
  <si>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</si>
  <si>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</si>
  <si>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</si>
  <si>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</si>
  <si>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</si>
  <si>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</si>
  <si>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</si>
  <si>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</si>
  <si>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</si>
  <si>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</si>
  <si>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</si>
  <si>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</si>
  <si>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</si>
  <si>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</si>
  <si>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</si>
  <si>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</si>
  <si>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</si>
  <si>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</si>
  <si>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</si>
  <si>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</si>
  <si>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</si>
  <si>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</si>
  <si>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</si>
  <si>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</si>
  <si>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</si>
  <si>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</si>
  <si>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</si>
  <si>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</si>
  <si>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</si>
  <si>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</si>
  <si>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</si>
  <si>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</si>
  <si>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</si>
  <si>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</si>
  <si>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</si>
  <si>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</si>
  <si>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</si>
  <si>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</si>
  <si>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</si>
  <si>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</si>
  <si>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</si>
  <si>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</si>
  <si>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</si>
  <si>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</si>
  <si>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</si>
  <si>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</si>
  <si>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</si>
  <si>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</si>
  <si>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</si>
  <si>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</si>
  <si>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</si>
  <si>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</si>
  <si>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</si>
  <si>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</si>
  <si>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</si>
  <si>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</si>
  <si>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</si>
  <si>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</si>
  <si>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</si>
  <si>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</si>
  <si>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</si>
  <si>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</si>
  <si>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</si>
  <si>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</si>
  <si>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</si>
  <si>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</si>
  <si>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</si>
  <si>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</si>
  <si>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</si>
  <si>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</si>
  <si>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</si>
  <si>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</si>
  <si>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</si>
  <si>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</si>
  <si>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</si>
  <si>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</si>
  <si>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</si>
  <si>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</si>
  <si>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</si>
  <si>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</si>
  <si>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</si>
  <si>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</si>
  <si>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</si>
  <si>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</si>
  <si>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</si>
  <si>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</si>
  <si>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</si>
  <si>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</si>
  <si>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</si>
  <si>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</si>
  <si>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</si>
  <si>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</si>
  <si>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</si>
  <si>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</si>
  <si>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</si>
  <si>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</si>
  <si>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</si>
  <si>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</si>
  <si>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</si>
  <si>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</si>
  <si>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</si>
  <si>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</si>
  <si>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</si>
  <si>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</si>
  <si>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</si>
  <si>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</si>
  <si>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</si>
  <si>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</si>
  <si>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</si>
  <si>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</si>
  <si>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</si>
  <si>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</si>
  <si>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</si>
  <si>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</si>
  <si>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</si>
  <si>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</si>
  <si>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</si>
  <si>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</si>
  <si>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</si>
  <si>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</si>
  <si>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</si>
  <si>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</si>
  <si>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</si>
  <si>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</si>
  <si>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</si>
  <si>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</si>
  <si>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</si>
  <si>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</si>
  <si>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</si>
  <si>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</si>
  <si>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</si>
  <si>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</si>
  <si>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</si>
  <si>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</si>
  <si>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</si>
  <si>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</si>
  <si>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</si>
  <si>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</si>
  <si>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</si>
  <si>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</si>
  <si>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</si>
  <si>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</si>
  <si>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</si>
  <si>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</si>
  <si>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</si>
  <si>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</si>
  <si>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</si>
  <si>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</si>
  <si>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</si>
  <si>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</si>
  <si>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</si>
  <si>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</si>
  <si>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</si>
  <si>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</si>
  <si>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</si>
  <si>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</si>
  <si>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</si>
  <si>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</si>
  <si>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</si>
  <si>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</si>
  <si>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</si>
  <si>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</si>
  <si>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</si>
  <si>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</si>
  <si>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</si>
  <si>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</si>
  <si>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</si>
  <si>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</si>
  <si>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</si>
  <si>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</si>
  <si>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</si>
  <si>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</si>
  <si>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</si>
  <si>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</si>
  <si>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</si>
  <si>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</si>
  <si>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</si>
  <si>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</si>
  <si>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</si>
  <si>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</si>
  <si>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</si>
  <si>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</si>
  <si>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</si>
  <si>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</si>
  <si>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</si>
  <si>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</si>
  <si>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</si>
  <si>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</si>
  <si>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</si>
  <si>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</si>
  <si>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</si>
  <si>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</si>
  <si>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</si>
  <si>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</si>
  <si>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</si>
  <si>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</si>
  <si>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</si>
  <si>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</si>
  <si>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</si>
  <si>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</si>
  <si>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</si>
  <si>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</si>
  <si>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</si>
  <si>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</si>
  <si>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</si>
  <si>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</si>
  <si>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</si>
  <si>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</si>
  <si>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</si>
  <si>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</si>
  <si>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</si>
  <si>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</si>
  <si>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</si>
  <si>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</si>
  <si>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</si>
  <si>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</si>
  <si>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</si>
  <si>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</si>
  <si>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</si>
  <si>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</si>
  <si>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</si>
  <si>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</si>
  <si>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</si>
  <si>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</si>
  <si>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</si>
  <si>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</si>
  <si>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</si>
  <si>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</si>
  <si>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</si>
  <si>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</si>
  <si>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</si>
  <si>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</si>
  <si>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</si>
  <si>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</si>
  <si>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</si>
  <si>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</si>
  <si>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</si>
  <si>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</si>
  <si>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</si>
  <si>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</si>
  <si>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</si>
  <si>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</si>
  <si>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</si>
  <si>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</si>
  <si>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</si>
  <si>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</si>
  <si>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</si>
  <si>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</si>
  <si>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</si>
  <si>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</si>
  <si>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</si>
  <si>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</si>
  <si>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</si>
  <si>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</si>
  <si>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</si>
  <si>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</si>
  <si>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</si>
  <si>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</si>
  <si>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</si>
  <si>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</si>
  <si>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</si>
  <si>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</si>
  <si>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</si>
  <si>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</si>
  <si>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</si>
  <si>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</si>
  <si>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</si>
  <si>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</si>
  <si>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</si>
  <si>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</si>
  <si>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</si>
  <si>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</si>
  <si>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</si>
  <si>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</si>
  <si>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</si>
  <si>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</si>
  <si>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</si>
  <si>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</si>
  <si>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</si>
  <si>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</si>
  <si>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</si>
  <si>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</si>
  <si>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</si>
  <si>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</si>
  <si>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</si>
  <si>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</si>
  <si>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</si>
  <si>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</si>
  <si>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</si>
  <si>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</si>
  <si>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</si>
  <si>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</si>
  <si>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</si>
  <si>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</si>
  <si>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</si>
  <si>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</si>
  <si>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</si>
  <si>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</si>
  <si>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</si>
  <si>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</si>
  <si>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</si>
  <si>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</si>
  <si>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</si>
  <si>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</si>
  <si>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</si>
  <si>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</si>
  <si>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</si>
  <si>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</si>
  <si>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</si>
  <si>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</si>
  <si>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</si>
  <si>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</si>
  <si>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</si>
  <si>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</si>
  <si>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</si>
  <si>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</si>
  <si>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</si>
  <si>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</si>
  <si>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</si>
  <si>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</si>
  <si>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</si>
  <si>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</si>
  <si>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</si>
  <si>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</si>
  <si>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</si>
  <si>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</si>
  <si>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</si>
  <si>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</si>
  <si>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</si>
  <si>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</si>
  <si>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</si>
  <si>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</si>
  <si>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</si>
  <si>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</si>
  <si>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</si>
  <si>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</si>
  <si>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</si>
  <si>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</si>
  <si>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</si>
  <si>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</si>
  <si>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</si>
  <si>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</si>
  <si>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</si>
  <si>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</si>
  <si>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</si>
  <si>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</si>
  <si>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</si>
  <si>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</si>
  <si>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</si>
  <si>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</si>
  <si>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</si>
  <si>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</si>
  <si>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</si>
  <si>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</si>
  <si>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</si>
  <si>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</si>
  <si>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</si>
  <si>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</si>
  <si>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</si>
  <si>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</si>
  <si>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</si>
  <si>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</si>
  <si>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</si>
  <si>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</si>
  <si>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</si>
  <si>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</si>
  <si>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</si>
  <si>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</si>
  <si>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</si>
  <si>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</si>
  <si>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</si>
  <si>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</si>
  <si>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</si>
  <si>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</si>
  <si>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</si>
  <si>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</si>
  <si>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</si>
  <si>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</si>
  <si>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</si>
  <si>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</si>
  <si>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</si>
  <si>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</si>
  <si>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</si>
  <si>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</si>
  <si>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</si>
  <si>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</si>
  <si>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</si>
  <si>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</si>
  <si>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</si>
  <si>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</si>
  <si>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</si>
  <si>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</si>
  <si>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</si>
  <si>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</si>
  <si>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</si>
  <si>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</si>
  <si>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</si>
  <si>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</si>
  <si>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</si>
  <si>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</si>
  <si>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</si>
  <si>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</si>
  <si>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</si>
  <si>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</si>
  <si>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</si>
  <si>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</si>
  <si>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</si>
  <si>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</si>
  <si>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</si>
  <si>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</si>
  <si>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</si>
  <si>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</si>
  <si>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</si>
  <si>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</si>
  <si>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</si>
  <si>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</si>
  <si>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</si>
  <si>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</si>
  <si>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</si>
  <si>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</si>
  <si>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</si>
  <si>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</si>
  <si>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</si>
  <si>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</si>
  <si>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</si>
  <si>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</si>
  <si>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</si>
  <si>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</si>
  <si>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</si>
  <si>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</si>
  <si>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</si>
  <si>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</si>
  <si>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</si>
  <si>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</si>
  <si>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</si>
  <si>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</si>
  <si>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</si>
  <si>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</si>
  <si>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</si>
  <si>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</si>
  <si>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</si>
  <si>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</si>
  <si>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</si>
  <si>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</si>
  <si>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</si>
  <si>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</si>
  <si>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</si>
  <si>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</si>
  <si>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</si>
  <si>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</si>
  <si>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</si>
  <si>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</si>
  <si>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</si>
  <si>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</si>
  <si>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</si>
  <si>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</si>
  <si>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</si>
  <si>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</si>
  <si>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</si>
  <si>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</si>
  <si>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</si>
  <si>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</si>
  <si>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</si>
  <si>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</si>
  <si>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</si>
  <si>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</si>
  <si>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</si>
  <si>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</si>
  <si>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</si>
  <si>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</si>
  <si>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</si>
  <si>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</si>
  <si>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</si>
  <si>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</si>
  <si>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</si>
  <si>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</si>
  <si>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</si>
  <si>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</si>
  <si>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</si>
  <si>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</si>
  <si>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</si>
  <si>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</si>
  <si>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</si>
  <si>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</si>
  <si>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</si>
  <si>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</si>
  <si>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</si>
  <si>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</si>
  <si>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</si>
  <si>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</si>
  <si>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</si>
  <si>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</si>
  <si>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</si>
  <si>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</si>
  <si>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</si>
  <si>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</si>
  <si>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</si>
  <si>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</si>
  <si>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</si>
  <si>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</si>
  <si>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</si>
  <si>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</si>
  <si>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</si>
  <si>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</si>
  <si>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</si>
  <si>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</si>
  <si>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</si>
  <si>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</si>
  <si>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</si>
  <si>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</si>
  <si>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</si>
  <si>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</si>
  <si>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</si>
  <si>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</si>
  <si>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</si>
  <si>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</si>
  <si>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</si>
  <si>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</si>
  <si>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</si>
  <si>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</si>
  <si>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</si>
  <si>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</si>
  <si>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</si>
  <si>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</si>
  <si>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</si>
  <si>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</si>
  <si>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</si>
  <si>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</si>
  <si>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</si>
  <si>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</si>
  <si>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</si>
  <si>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</si>
  <si>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</si>
  <si>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</si>
  <si>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</si>
  <si>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</si>
  <si>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</si>
  <si>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</si>
  <si>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</si>
  <si>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</si>
  <si>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</si>
  <si>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</si>
  <si>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</si>
  <si>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</si>
  <si>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</si>
  <si>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</si>
  <si>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</si>
  <si>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</si>
  <si>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</si>
  <si>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</si>
  <si>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</si>
  <si>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</si>
  <si>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</si>
  <si>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</si>
  <si>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</si>
  <si>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</si>
  <si>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</si>
  <si>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</si>
  <si>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</si>
  <si>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</si>
  <si>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</si>
  <si>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</si>
  <si>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</si>
  <si>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</si>
  <si>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</si>
  <si>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</si>
  <si>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</si>
  <si>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</si>
  <si>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</si>
  <si>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</si>
  <si>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</si>
  <si>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</si>
  <si>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</si>
  <si>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</si>
  <si>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</si>
  <si>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</si>
  <si>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</si>
  <si>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</si>
  <si>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</si>
  <si>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</si>
  <si>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</si>
  <si>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</si>
  <si>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</si>
  <si>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</si>
  <si>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</si>
  <si>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</si>
  <si>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</si>
  <si>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</si>
  <si>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</si>
  <si>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</si>
  <si>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</si>
  <si>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</si>
  <si>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</si>
  <si>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</si>
  <si>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</si>
  <si>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</si>
  <si>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</si>
  <si>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</si>
  <si>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</si>
  <si>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</si>
  <si>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</si>
  <si>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</si>
  <si>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</si>
  <si>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</si>
  <si>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</si>
  <si>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</si>
  <si>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</si>
  <si>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</si>
  <si>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</si>
  <si>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</si>
  <si>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</si>
  <si>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</si>
  <si>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</si>
  <si>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</si>
  <si>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</si>
  <si>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</si>
  <si>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</si>
  <si>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</si>
  <si>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</si>
  <si>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</si>
  <si>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</si>
  <si>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</si>
  <si>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</si>
  <si>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</si>
  <si>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</si>
  <si>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</si>
  <si>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</si>
  <si>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</si>
  <si>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</si>
  <si>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</si>
  <si>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</si>
  <si>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</si>
  <si>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</si>
  <si>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</si>
  <si>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</si>
  <si>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</si>
  <si>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</si>
  <si>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</si>
  <si>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</si>
  <si>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</si>
  <si>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</si>
  <si>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</si>
  <si>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</si>
  <si>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</si>
  <si>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</si>
  <si>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</si>
  <si>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</si>
  <si>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</si>
  <si>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</si>
  <si>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</si>
  <si>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</si>
  <si>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</si>
  <si>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</si>
  <si>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</si>
  <si>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</si>
  <si>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</si>
  <si>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</si>
  <si>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</si>
  <si>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</si>
  <si>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</si>
  <si>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</si>
  <si>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</si>
  <si>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</si>
  <si>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</si>
  <si>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</si>
  <si>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</si>
  <si>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</si>
  <si>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</si>
  <si>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</si>
  <si>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</si>
  <si>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</si>
  <si>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</si>
  <si>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</si>
  <si>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</si>
  <si>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</si>
  <si>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</si>
  <si>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</si>
  <si>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</si>
  <si>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</si>
  <si>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</si>
  <si>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</si>
  <si>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</si>
  <si>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</si>
  <si>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</si>
  <si>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</si>
  <si>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</si>
  <si>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</si>
  <si>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</si>
  <si>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</si>
  <si>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</si>
  <si>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</si>
  <si>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</si>
  <si>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</si>
  <si>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</si>
  <si>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</si>
  <si>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</si>
  <si>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</si>
  <si>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</si>
  <si>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</si>
  <si>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</si>
  <si>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</si>
  <si>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</si>
  <si>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</si>
  <si>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</si>
  <si>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</si>
  <si>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</si>
  <si>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</si>
  <si>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</si>
  <si>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</si>
  <si>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</si>
  <si>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</si>
  <si>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</si>
  <si>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</si>
  <si>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</si>
  <si>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</si>
  <si>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</si>
  <si>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</si>
  <si>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</si>
  <si>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</si>
  <si>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</si>
  <si>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</si>
  <si>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</si>
  <si>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</si>
  <si>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</si>
  <si>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</si>
  <si>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</si>
  <si>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</si>
  <si>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</si>
  <si>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</si>
  <si>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</si>
  <si>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</si>
  <si>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</si>
  <si>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</si>
  <si>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</si>
  <si>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</si>
  <si>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</si>
  <si>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</si>
  <si>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</si>
  <si>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</si>
  <si>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</si>
  <si>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</si>
  <si>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</si>
  <si>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</si>
  <si>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</si>
  <si>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</si>
  <si>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</si>
  <si>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</si>
  <si>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</si>
  <si>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</si>
  <si>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</si>
  <si>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</si>
  <si>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</si>
  <si>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</si>
  <si>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</si>
  <si>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</si>
  <si>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</si>
  <si>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</si>
  <si>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</si>
  <si>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</si>
  <si>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</si>
  <si>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</si>
  <si>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</si>
  <si>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</si>
  <si>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</si>
  <si>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</si>
  <si>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</si>
  <si>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</si>
  <si>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</si>
  <si>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</si>
  <si>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</si>
  <si>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</si>
  <si>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</si>
  <si>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</si>
  <si>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</si>
  <si>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</si>
  <si>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</si>
  <si>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</si>
  <si>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</si>
  <si>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</si>
  <si>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</si>
  <si>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</si>
  <si>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</si>
  <si>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</si>
  <si>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</si>
  <si>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</si>
  <si>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</si>
  <si>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</si>
  <si>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</si>
  <si>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</si>
  <si>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</si>
  <si>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</si>
  <si>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</si>
  <si>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</si>
  <si>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</si>
  <si>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</si>
  <si>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</si>
  <si>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</si>
  <si>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</si>
  <si>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</si>
  <si>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</si>
  <si>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</si>
  <si>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</si>
  <si>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</si>
  <si>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</si>
  <si>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</si>
  <si>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</si>
  <si>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</si>
  <si>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</si>
  <si>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</si>
  <si>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</si>
  <si>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</si>
  <si>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</si>
  <si>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</si>
  <si>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</si>
  <si>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</si>
  <si>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</si>
  <si>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</si>
  <si>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</si>
  <si>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</si>
  <si>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</si>
  <si>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</si>
  <si>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</si>
  <si>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</si>
  <si>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</si>
  <si>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</si>
  <si>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</si>
  <si>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</si>
  <si>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</si>
  <si>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</si>
  <si>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</si>
  <si>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</si>
  <si>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</si>
  <si>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</si>
  <si>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</si>
  <si>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</si>
  <si>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</si>
  <si>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</si>
  <si>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</si>
  <si>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</si>
  <si>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</si>
  <si>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</si>
  <si>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</si>
  <si>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</si>
  <si>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</si>
  <si>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</si>
  <si>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</si>
  <si>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</si>
  <si>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</si>
  <si>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</si>
  <si>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</si>
  <si>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</si>
  <si>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</si>
  <si>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</si>
  <si>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</si>
  <si>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</si>
  <si>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</si>
  <si>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</si>
  <si>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</si>
  <si>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</si>
  <si>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</si>
  <si>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</si>
  <si>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</si>
  <si>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</si>
  <si>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</si>
  <si>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</si>
  <si>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</si>
  <si>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</si>
  <si>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</si>
  <si>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</si>
  <si>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</si>
  <si>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</si>
  <si>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</si>
  <si>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</si>
  <si>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</si>
  <si>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</si>
  <si>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</si>
  <si>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</si>
  <si>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</si>
  <si>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</si>
  <si>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</si>
  <si>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</si>
  <si>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</si>
  <si>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</si>
  <si>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</si>
  <si>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</si>
  <si>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</si>
  <si>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</si>
  <si>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</si>
  <si>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</si>
  <si>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</si>
  <si>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</si>
  <si>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</si>
  <si>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</si>
  <si>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</si>
  <si>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</si>
  <si>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</si>
  <si>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</si>
  <si>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</si>
  <si>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</si>
  <si>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</si>
  <si>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</si>
  <si>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</si>
  <si>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</si>
  <si>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</si>
  <si>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</si>
  <si>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</si>
  <si>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</si>
  <si>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</si>
  <si>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</si>
  <si>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</si>
  <si>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</si>
  <si>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</si>
  <si>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</si>
  <si>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</si>
  <si>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</si>
  <si>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</si>
  <si>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</si>
  <si>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</si>
  <si>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</si>
  <si>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</si>
  <si>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</si>
  <si>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</si>
  <si>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</si>
  <si>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</si>
  <si>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</si>
  <si>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</si>
  <si>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</si>
  <si>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</si>
  <si>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</si>
  <si>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</si>
  <si>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</si>
  <si>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</si>
  <si>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</si>
  <si>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</si>
  <si>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</si>
  <si>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</si>
  <si>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</si>
  <si>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</si>
  <si>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</si>
  <si>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</si>
  <si>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</si>
  <si>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</si>
  <si>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</si>
  <si>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</si>
  <si>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</si>
  <si>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</si>
  <si>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</si>
  <si>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</si>
  <si>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</si>
  <si>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</si>
  <si>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</si>
  <si>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</si>
  <si>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</si>
  <si>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</si>
  <si>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</si>
  <si>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</si>
  <si>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</si>
  <si>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</si>
  <si>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</si>
  <si>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</si>
  <si>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</si>
  <si>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</si>
  <si>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</si>
  <si>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</si>
  <si>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</si>
  <si>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</si>
  <si>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</si>
  <si>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</si>
  <si>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</si>
  <si>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</si>
  <si>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</si>
  <si>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</si>
  <si>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</si>
  <si>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</si>
  <si>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</si>
  <si>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</si>
  <si>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</si>
  <si>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</si>
  <si>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</si>
  <si>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</si>
  <si>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</si>
  <si>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</si>
  <si>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</si>
  <si>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</si>
  <si>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</si>
  <si>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</si>
  <si>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</si>
  <si>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</si>
  <si>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</si>
  <si>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</si>
  <si>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</si>
  <si>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</si>
  <si>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</si>
  <si>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</si>
  <si>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</si>
  <si>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</si>
  <si>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</si>
  <si>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</si>
  <si>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</si>
  <si>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</si>
  <si>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</si>
  <si>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</si>
  <si>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</si>
  <si>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</si>
  <si>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</si>
  <si>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</si>
  <si>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</si>
  <si>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</si>
  <si>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</si>
  <si>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</si>
  <si>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</si>
  <si>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</si>
  <si>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</si>
  <si>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</si>
  <si>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</si>
  <si>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</si>
  <si>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</si>
  <si>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</si>
  <si>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</si>
  <si>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</si>
  <si>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</si>
  <si>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</si>
  <si>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</si>
  <si>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</si>
  <si>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</si>
  <si>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</si>
  <si>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</si>
  <si>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</si>
  <si>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</si>
  <si>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</si>
  <si>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</si>
  <si>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</si>
  <si>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</si>
  <si>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</si>
  <si>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</si>
  <si>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</si>
  <si>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</si>
  <si>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</si>
  <si>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</si>
  <si>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</si>
  <si>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</si>
  <si>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</si>
  <si>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</si>
  <si>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</si>
  <si>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</si>
  <si>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</si>
  <si>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</si>
  <si>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</si>
  <si>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</si>
  <si>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</si>
  <si>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</si>
  <si>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</si>
  <si>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</si>
  <si>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</si>
  <si>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</si>
  <si>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</si>
  <si>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</si>
  <si>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</si>
  <si>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</si>
  <si>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</si>
  <si>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</si>
  <si>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</si>
  <si>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</si>
  <si>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</si>
  <si>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</si>
  <si>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</si>
  <si>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</si>
  <si>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</si>
  <si>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</si>
  <si>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</si>
  <si>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</si>
  <si>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</si>
  <si>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</si>
  <si>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</si>
  <si>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</si>
  <si>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</si>
  <si>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</si>
  <si>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</si>
  <si>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</si>
  <si>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</si>
  <si>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</si>
  <si>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</si>
  <si>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</si>
  <si>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</si>
  <si>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</si>
  <si>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</si>
  <si>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</si>
  <si>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</si>
  <si>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</si>
  <si>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</si>
  <si>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</si>
  <si>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</si>
  <si>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</si>
  <si>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</si>
  <si>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</si>
  <si>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</si>
  <si>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</si>
  <si>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</si>
  <si>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</si>
  <si>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</si>
  <si>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</si>
  <si>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</si>
  <si>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</si>
  <si>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</si>
  <si>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</si>
  <si>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</si>
  <si>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</si>
  <si>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</si>
  <si>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</si>
  <si>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</si>
  <si>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</si>
  <si>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</si>
  <si>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</si>
  <si>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</si>
  <si>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</si>
  <si>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</si>
  <si>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</si>
  <si>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</si>
  <si>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</si>
  <si>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</si>
  <si>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</si>
  <si>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</si>
  <si>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</si>
  <si>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</si>
  <si>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</si>
  <si>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</si>
  <si>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</si>
  <si>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</si>
  <si>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</si>
  <si>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</si>
  <si>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</si>
  <si>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</si>
  <si>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</si>
  <si>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</si>
  <si>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</si>
  <si>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</si>
  <si>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</si>
  <si>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</si>
  <si>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</si>
  <si>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</si>
  <si>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</si>
  <si>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</si>
  <si>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</si>
  <si>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</si>
  <si>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</si>
  <si>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</si>
  <si>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</si>
  <si>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</si>
  <si>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</si>
  <si>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</si>
  <si>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</si>
  <si>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</si>
  <si>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</si>
  <si>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</si>
  <si>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</si>
  <si>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</si>
  <si>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</si>
  <si>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</si>
  <si>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</si>
  <si>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</si>
  <si>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</si>
  <si>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</si>
  <si>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</si>
  <si>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</si>
  <si>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</si>
  <si>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</si>
  <si>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</si>
  <si>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</si>
  <si>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</si>
  <si>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</si>
  <si>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</si>
  <si>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</si>
  <si>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</si>
  <si>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</si>
  <si>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</si>
  <si>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</si>
  <si>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</si>
  <si>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</si>
  <si>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</si>
  <si>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</si>
  <si>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</si>
  <si>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</si>
  <si>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</si>
  <si>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</si>
  <si>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</si>
  <si>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</si>
  <si>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</si>
  <si>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</si>
  <si>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</si>
  <si>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</si>
  <si>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</si>
  <si>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</si>
  <si>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</si>
  <si>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</si>
  <si>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</si>
  <si>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</si>
  <si>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</si>
  <si>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</si>
  <si>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</si>
  <si>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</si>
  <si>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</si>
  <si>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</si>
  <si>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</si>
  <si>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</si>
  <si>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</si>
  <si>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</si>
  <si>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</si>
  <si>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</si>
  <si>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</si>
  <si>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</si>
  <si>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</si>
  <si>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</si>
  <si>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</si>
  <si>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</si>
  <si>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</si>
  <si>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</si>
  <si>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</si>
  <si>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</si>
  <si>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</si>
  <si>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</si>
  <si>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</si>
  <si>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</si>
  <si>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</si>
  <si>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</si>
  <si>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</si>
  <si>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</si>
  <si>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</si>
  <si>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</si>
  <si>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</si>
  <si>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</si>
  <si>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</si>
  <si>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</si>
  <si>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</si>
  <si>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</si>
  <si>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</si>
  <si>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</si>
  <si>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</si>
  <si>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</si>
  <si>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</si>
  <si>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</si>
  <si>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</si>
  <si>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</si>
  <si>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</si>
  <si>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</si>
  <si>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</si>
  <si>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</si>
  <si>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</si>
  <si>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</si>
  <si>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</si>
  <si>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</si>
  <si>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</si>
  <si>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</si>
  <si>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</si>
  <si>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</si>
  <si>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</si>
  <si>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</si>
  <si>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</si>
  <si>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</si>
  <si>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</si>
  <si>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</si>
  <si>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</si>
  <si>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</si>
  <si>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</si>
  <si>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</si>
  <si>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</si>
  <si>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</si>
  <si>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</si>
  <si>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</si>
  <si>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</si>
  <si>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</si>
  <si>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</si>
  <si>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</si>
  <si>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</si>
  <si>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</si>
  <si>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</si>
  <si>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</si>
  <si>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</si>
  <si>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</si>
  <si>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</si>
  <si>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</si>
  <si>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</si>
  <si>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</si>
  <si>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</si>
  <si>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</si>
  <si>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</si>
  <si>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</si>
  <si>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</si>
  <si>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</si>
  <si>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</si>
  <si>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</si>
  <si>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</si>
  <si>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</si>
  <si>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</si>
  <si>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</si>
  <si>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</si>
  <si>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</si>
  <si>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</si>
  <si>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</si>
  <si>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</si>
  <si>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</si>
  <si>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</si>
  <si>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</si>
  <si>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</si>
  <si>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</si>
  <si>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</si>
  <si>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</si>
  <si>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</si>
  <si>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</si>
  <si>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</si>
  <si>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</si>
  <si>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</si>
  <si>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</si>
  <si>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</si>
  <si>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</si>
  <si>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</si>
  <si>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</si>
  <si>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</si>
  <si>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</si>
  <si>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</si>
  <si>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</si>
  <si>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</si>
  <si>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</si>
  <si>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</si>
  <si>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</si>
  <si>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</si>
  <si>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</si>
  <si>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</si>
  <si>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</si>
  <si>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</si>
  <si>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</si>
  <si>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</si>
  <si>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</si>
  <si>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</si>
  <si>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</si>
  <si>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</si>
  <si>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</si>
  <si>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</si>
  <si>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</si>
  <si>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</si>
  <si>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</si>
  <si>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</si>
  <si>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</si>
  <si>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</si>
  <si>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</si>
  <si>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</si>
  <si>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</si>
  <si>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</si>
  <si>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</si>
  <si>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</si>
  <si>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</si>
  <si>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</si>
  <si>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</si>
  <si>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</si>
  <si>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</si>
  <si>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</si>
  <si>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</si>
  <si>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</si>
  <si>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</si>
  <si>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</si>
  <si>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</si>
  <si>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</si>
  <si>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</si>
  <si>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</si>
  <si>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</si>
  <si>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</si>
  <si>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</si>
  <si>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</si>
  <si>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</si>
  <si>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</si>
  <si>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</si>
  <si>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</si>
  <si>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</si>
  <si>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</si>
  <si>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</si>
  <si>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</si>
  <si>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</si>
  <si>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</si>
  <si>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</si>
  <si>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</si>
  <si>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</si>
  <si>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</si>
  <si>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</si>
  <si>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</si>
  <si>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</si>
  <si>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</si>
  <si>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</si>
  <si>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</si>
  <si>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</si>
  <si>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</si>
  <si>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</si>
  <si>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</si>
  <si>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</si>
  <si>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</si>
  <si>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</si>
  <si>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</si>
  <si>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</si>
  <si>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</si>
  <si>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</si>
  <si>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</si>
  <si>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</si>
  <si>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</si>
  <si>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</si>
  <si>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</si>
  <si>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</si>
  <si>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</si>
  <si>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</si>
  <si>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</si>
  <si>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</si>
  <si>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</si>
  <si>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</si>
  <si>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</si>
  <si>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</si>
  <si>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</si>
  <si>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</si>
  <si>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</si>
  <si>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</si>
  <si>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</si>
  <si>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</si>
  <si>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</si>
  <si>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</si>
  <si>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</si>
  <si>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</si>
  <si>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</si>
  <si>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</si>
  <si>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</si>
  <si>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</si>
  <si>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</si>
  <si>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</si>
  <si>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</si>
  <si>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</si>
  <si>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</si>
  <si>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</si>
  <si>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</si>
  <si>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</si>
  <si>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</si>
  <si>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</si>
  <si>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</si>
  <si>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</si>
  <si>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</si>
  <si>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</si>
  <si>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</si>
  <si>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</si>
  <si>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</si>
  <si>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</si>
  <si>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</si>
  <si>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</si>
  <si>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</si>
  <si>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</si>
  <si>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</si>
  <si>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</si>
  <si>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</si>
  <si>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</si>
  <si>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</si>
  <si>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</si>
  <si>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</si>
  <si>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</si>
  <si>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</si>
  <si>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</si>
  <si>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</si>
  <si>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</si>
  <si>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</si>
  <si>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</si>
  <si>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</si>
  <si>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</si>
  <si>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</si>
  <si>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</si>
  <si>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</si>
  <si>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</si>
  <si>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</si>
  <si>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</si>
  <si>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</si>
  <si>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</si>
  <si>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</si>
  <si>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</si>
  <si>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</si>
  <si>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</si>
  <si>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</si>
  <si>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</si>
  <si>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</si>
  <si>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</si>
  <si>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</si>
  <si>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</si>
  <si>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</si>
  <si>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</si>
  <si>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</si>
  <si>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</si>
  <si>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</si>
  <si>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</si>
  <si>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</si>
  <si>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</si>
  <si>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</si>
  <si>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</si>
  <si>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</si>
  <si>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</si>
  <si>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</si>
  <si>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</si>
  <si>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</si>
  <si>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</si>
  <si>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</si>
  <si>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</si>
  <si>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</si>
  <si>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</si>
  <si>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</si>
  <si>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</si>
  <si>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</si>
  <si>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</si>
  <si>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</si>
  <si>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</si>
  <si>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</si>
  <si>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</si>
  <si>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</si>
  <si>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</si>
  <si>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</si>
  <si>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</si>
  <si>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</si>
  <si>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</si>
  <si>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</si>
  <si>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</si>
  <si>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</si>
  <si>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</si>
  <si>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</si>
  <si>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</si>
  <si>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</si>
  <si>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</si>
  <si>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</si>
  <si>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</si>
  <si>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</si>
  <si>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</si>
  <si>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</si>
  <si>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</si>
  <si>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</si>
  <si>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</si>
  <si>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</si>
  <si>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</si>
  <si>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</si>
  <si>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</si>
  <si>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</si>
  <si>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</si>
  <si>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</si>
  <si>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</si>
  <si>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</si>
  <si>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</si>
  <si>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</si>
  <si>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</si>
  <si>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</si>
  <si>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</si>
  <si>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</si>
  <si>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</si>
  <si>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</si>
  <si>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</si>
  <si>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</si>
  <si>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</si>
  <si>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</si>
  <si>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</si>
  <si>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</si>
  <si>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</si>
  <si>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</si>
  <si>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</si>
  <si>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</si>
  <si>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</si>
  <si>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</si>
  <si>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</si>
  <si>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</si>
  <si>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</si>
  <si>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</si>
  <si>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</si>
  <si>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</si>
  <si>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</si>
  <si>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</si>
  <si>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</si>
  <si>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</si>
  <si>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</si>
  <si>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</si>
  <si>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</si>
  <si>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</si>
  <si>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</si>
  <si>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</si>
  <si>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</si>
  <si>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</si>
  <si>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</si>
  <si>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</si>
  <si>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</si>
  <si>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</si>
  <si>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</si>
  <si>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</si>
  <si>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</si>
  <si>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</si>
  <si>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</si>
  <si>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</si>
  <si>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</si>
  <si>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</si>
  <si>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</si>
  <si>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</si>
  <si>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</si>
  <si>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</si>
  <si>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</si>
  <si>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</si>
  <si>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</si>
  <si>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</si>
  <si>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</si>
  <si>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</si>
  <si>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</si>
  <si>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</si>
  <si>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</si>
  <si>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</si>
  <si>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</si>
  <si>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</si>
  <si>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</si>
  <si>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</si>
  <si>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</si>
  <si>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</si>
  <si>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</si>
  <si>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</si>
  <si>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</si>
  <si>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</si>
  <si>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</si>
  <si>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</si>
  <si>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</si>
  <si>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</si>
  <si>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</si>
  <si>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</si>
  <si>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</si>
  <si>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</si>
  <si>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</si>
  <si>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</si>
  <si>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</si>
  <si>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</si>
  <si>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</si>
  <si>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</si>
  <si>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</si>
  <si>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</si>
  <si>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</si>
  <si>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</si>
  <si>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</si>
  <si>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</si>
  <si>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</si>
  <si>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</si>
  <si>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</si>
  <si>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</si>
  <si>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</si>
  <si>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</si>
  <si>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</si>
  <si>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</si>
  <si>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</si>
  <si>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</si>
  <si>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</si>
  <si>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</si>
  <si>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</si>
  <si>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</si>
  <si>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</si>
  <si>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</si>
  <si>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</si>
  <si>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</si>
  <si>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</si>
  <si>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</si>
  <si>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</si>
  <si>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</si>
  <si>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</si>
  <si>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</si>
  <si>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</si>
  <si>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</si>
  <si>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</si>
  <si>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</si>
  <si>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</si>
  <si>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</si>
  <si>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</si>
  <si>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</si>
  <si>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</si>
  <si>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</si>
  <si>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</si>
  <si>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</si>
  <si>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</si>
  <si>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</si>
  <si>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</si>
  <si>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</si>
  <si>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</si>
  <si>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</si>
  <si>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</si>
  <si>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</si>
  <si>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</si>
  <si>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</si>
  <si>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</si>
  <si>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</si>
  <si>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</si>
  <si>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</si>
  <si>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</si>
  <si>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</si>
  <si>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</si>
  <si>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</si>
  <si>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</si>
  <si>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</si>
  <si>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</si>
  <si>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</si>
  <si>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</si>
  <si>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</si>
  <si>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</si>
  <si>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</si>
  <si>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</si>
  <si>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</si>
  <si>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</si>
  <si>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</si>
  <si>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</si>
  <si>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</si>
  <si>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</si>
  <si>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</si>
  <si>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</si>
  <si>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</si>
  <si>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</si>
  <si>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</si>
  <si>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</si>
  <si>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</si>
  <si>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</si>
  <si>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</si>
  <si>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</si>
  <si>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</si>
  <si>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</si>
  <si>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</si>
  <si>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</si>
  <si>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</si>
  <si>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</si>
  <si>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</si>
  <si>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</si>
  <si>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</si>
  <si>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</si>
  <si>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</si>
  <si>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</si>
  <si>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</si>
  <si>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</si>
  <si>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</si>
  <si>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</si>
  <si>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</si>
  <si>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</si>
  <si>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</si>
  <si>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</si>
  <si>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</si>
  <si>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</si>
  <si>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</si>
  <si>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</si>
  <si>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</si>
  <si>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</si>
  <si>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</si>
  <si>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</si>
  <si>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</si>
  <si>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</si>
  <si>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</si>
  <si>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</si>
  <si>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</si>
  <si>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</si>
  <si>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</si>
  <si>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</si>
  <si>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</si>
  <si>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</si>
  <si>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</si>
  <si>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</si>
  <si>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</si>
  <si>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</si>
  <si>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</si>
  <si>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</si>
  <si>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</si>
  <si>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</si>
  <si>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</si>
  <si>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</si>
  <si>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</si>
  <si>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</si>
  <si>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</si>
  <si>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</si>
  <si>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</si>
  <si>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</si>
  <si>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</si>
  <si>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</si>
  <si>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</si>
  <si>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</si>
  <si>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</si>
  <si>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</si>
  <si>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</si>
  <si>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</si>
  <si>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</si>
  <si>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</si>
  <si>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</si>
  <si>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</si>
  <si>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</si>
  <si>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</si>
  <si>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</si>
  <si>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</si>
  <si>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</si>
  <si>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</si>
  <si>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</si>
  <si>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</si>
  <si>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</si>
  <si>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</si>
  <si>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</si>
  <si>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</si>
  <si>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</si>
  <si>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</si>
  <si>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</si>
  <si>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</si>
  <si>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</si>
  <si>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</si>
  <si>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</si>
  <si>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</si>
  <si>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</si>
  <si>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</si>
  <si>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</si>
  <si>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</si>
  <si>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</si>
  <si>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</si>
  <si>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</si>
  <si>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</si>
  <si>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</si>
  <si>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</si>
  <si>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</si>
  <si>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</si>
  <si>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</si>
  <si>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</si>
  <si>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</si>
  <si>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</si>
  <si>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</si>
  <si>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</si>
  <si>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</si>
  <si>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</si>
  <si>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</si>
  <si>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</si>
  <si>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</si>
  <si>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</si>
  <si>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</si>
  <si>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</si>
  <si>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</si>
  <si>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</si>
  <si>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</si>
  <si>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</si>
  <si>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</si>
  <si>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</si>
  <si>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</si>
  <si>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</si>
  <si>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</si>
  <si>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</si>
  <si>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</si>
  <si>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</si>
  <si>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</si>
  <si>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</si>
  <si>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</si>
  <si>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</si>
  <si>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</si>
  <si>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</si>
  <si>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</si>
  <si>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</si>
  <si>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</si>
  <si>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</si>
  <si>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</si>
  <si>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</si>
  <si>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</si>
  <si>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</si>
  <si>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</si>
  <si>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</si>
  <si>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</si>
  <si>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</si>
  <si>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</si>
  <si>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</si>
  <si>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</si>
  <si>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</si>
  <si>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</si>
  <si>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</si>
  <si>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</si>
  <si>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</si>
  <si>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</si>
  <si>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</si>
  <si>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</si>
  <si>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</si>
  <si>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</si>
  <si>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</si>
  <si>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</si>
  <si>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</si>
  <si>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</si>
  <si>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</si>
  <si>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</si>
  <si>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</si>
  <si>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</si>
  <si>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</si>
  <si>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</si>
  <si>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</si>
  <si>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</si>
  <si>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</si>
  <si>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</si>
  <si>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</si>
  <si>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</si>
  <si>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</si>
  <si>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</si>
  <si>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</si>
  <si>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</si>
  <si>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</si>
  <si>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</si>
  <si>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</si>
  <si>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</si>
  <si>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</si>
  <si>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</si>
  <si>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</si>
  <si>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</si>
  <si>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</si>
  <si>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</si>
  <si>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</si>
  <si>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</si>
  <si>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</si>
  <si>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</si>
  <si>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</si>
  <si>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</si>
  <si>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</si>
  <si>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</si>
  <si>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</si>
  <si>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</si>
  <si>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</si>
  <si>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</si>
  <si>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</si>
  <si>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</si>
  <si>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</si>
  <si>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</si>
  <si>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</si>
  <si>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</si>
  <si>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</si>
  <si>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</si>
  <si>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</si>
  <si>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</si>
  <si>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</si>
  <si>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</si>
  <si>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</si>
  <si>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</si>
  <si>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</si>
  <si>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</si>
  <si>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</si>
  <si>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</si>
  <si>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</si>
  <si>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</si>
  <si>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</si>
  <si>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</si>
  <si>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</si>
  <si>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</si>
  <si>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</si>
  <si>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</si>
  <si>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</si>
  <si>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</si>
  <si>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</si>
  <si>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</si>
  <si>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</si>
  <si>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</si>
  <si>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</si>
  <si>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</si>
  <si>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</si>
  <si>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</si>
  <si>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</si>
  <si>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</si>
  <si>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</si>
  <si>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</si>
  <si>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</si>
  <si>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</si>
  <si>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</si>
  <si>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</si>
  <si>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</si>
  <si>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</si>
  <si>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</si>
  <si>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</si>
  <si>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</si>
  <si>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</si>
  <si>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</si>
  <si>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</si>
  <si>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</si>
  <si>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</si>
  <si>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</si>
  <si>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</si>
  <si>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</si>
  <si>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</si>
  <si>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</si>
  <si>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</si>
  <si>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</si>
  <si>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</si>
  <si>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</si>
  <si>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</si>
  <si>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</si>
  <si>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</si>
  <si>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</si>
  <si>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</si>
  <si>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</si>
  <si>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</si>
  <si>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</si>
  <si>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</si>
  <si>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</si>
  <si>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</si>
  <si>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</si>
  <si>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</si>
  <si>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</si>
  <si>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</si>
  <si>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</si>
  <si>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</si>
  <si>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</si>
  <si>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</si>
  <si>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</si>
  <si>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</si>
  <si>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</si>
  <si>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</si>
  <si>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</si>
  <si>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</si>
  <si>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</si>
  <si>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</si>
  <si>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</si>
  <si>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</si>
  <si>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</si>
  <si>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</si>
  <si>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</si>
  <si>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</si>
  <si>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</si>
  <si>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</si>
  <si>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</si>
  <si>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</si>
  <si>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</si>
  <si>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</si>
  <si>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</si>
  <si>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</si>
  <si>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</si>
  <si>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</si>
  <si>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</si>
  <si>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</si>
  <si>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</si>
  <si>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</si>
  <si>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</si>
  <si>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</si>
  <si>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</si>
  <si>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</si>
  <si>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</si>
  <si>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</si>
  <si>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</si>
  <si>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</si>
  <si>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</si>
  <si>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</si>
  <si>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</si>
  <si>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</si>
  <si>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</si>
  <si>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</si>
  <si>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</si>
  <si>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</si>
  <si>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</si>
  <si>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</si>
  <si>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</si>
  <si>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</si>
  <si>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</si>
  <si>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</si>
  <si>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</si>
  <si>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</si>
  <si>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</si>
  <si>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</si>
  <si>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</si>
  <si>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</si>
  <si>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</si>
  <si>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</si>
  <si>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</si>
  <si>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</si>
  <si>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</si>
  <si>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</si>
  <si>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</si>
  <si>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</si>
  <si>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</si>
  <si>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</si>
  <si>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</si>
  <si>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</si>
  <si>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</si>
  <si>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</si>
  <si>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</si>
  <si>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</si>
  <si>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</si>
  <si>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</si>
  <si>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</si>
  <si>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</si>
  <si>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</si>
  <si>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</si>
  <si>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</si>
  <si>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</si>
  <si>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</si>
  <si>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</si>
  <si>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</si>
  <si>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</si>
  <si>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</si>
  <si>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</si>
  <si>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</si>
  <si>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</si>
  <si>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</si>
  <si>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</si>
  <si>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</si>
  <si>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</si>
  <si>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</si>
  <si>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</si>
  <si>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</si>
  <si>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</si>
  <si>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</si>
  <si>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</si>
  <si>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</si>
  <si>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</si>
  <si>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</si>
  <si>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</si>
  <si>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</si>
  <si>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</si>
  <si>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</si>
  <si>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</si>
  <si>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</si>
  <si>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</si>
  <si>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</si>
  <si>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</si>
  <si>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</si>
  <si>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</si>
  <si>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</si>
  <si>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</si>
  <si>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</si>
  <si>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</si>
  <si>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</si>
  <si>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</si>
  <si>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</si>
  <si>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</si>
  <si>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</si>
  <si>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</si>
  <si>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</si>
  <si>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</si>
  <si>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</si>
  <si>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</si>
  <si>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</si>
  <si>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</si>
  <si>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</si>
  <si>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</si>
  <si>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</si>
  <si>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</si>
  <si>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</si>
  <si>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</si>
  <si>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</si>
  <si>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</si>
  <si>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</si>
  <si>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</si>
  <si>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</si>
  <si>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</si>
  <si>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</si>
  <si>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</si>
  <si>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</si>
  <si>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</si>
  <si>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</si>
  <si>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</si>
  <si>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</si>
  <si>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</si>
  <si>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</si>
  <si>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</si>
  <si>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</si>
  <si>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</si>
  <si>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</si>
  <si>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</si>
  <si>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</si>
  <si>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</si>
  <si>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</si>
  <si>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</si>
  <si>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</si>
  <si>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</si>
  <si>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</si>
  <si>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</si>
  <si>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</si>
  <si>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</si>
  <si>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</si>
  <si>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</si>
  <si>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</si>
  <si>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</si>
  <si>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</si>
  <si>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</si>
  <si>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</si>
  <si>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</si>
  <si>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</si>
  <si>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</si>
  <si>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</si>
  <si>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</si>
  <si>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</si>
  <si>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</si>
  <si>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</si>
  <si>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</si>
  <si>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</si>
  <si>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</si>
  <si>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</si>
  <si>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</si>
  <si>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</si>
  <si>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</si>
  <si>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</si>
  <si>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</si>
  <si>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</si>
  <si>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</si>
  <si>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</si>
  <si>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</si>
  <si>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</si>
  <si>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</si>
  <si>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</si>
  <si>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</si>
  <si>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</si>
  <si>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</si>
  <si>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</si>
  <si>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</si>
  <si>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</si>
  <si>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</si>
  <si>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</si>
  <si>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</si>
  <si>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</si>
  <si>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</si>
  <si>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</si>
  <si>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</si>
  <si>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</si>
  <si>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</si>
  <si>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</si>
  <si>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</si>
  <si>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</si>
  <si>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</si>
  <si>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</si>
  <si>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</si>
  <si>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</si>
  <si>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</si>
  <si>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</si>
  <si>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</si>
  <si>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</si>
  <si>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</si>
  <si>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</si>
  <si>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</si>
  <si>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</si>
  <si>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</si>
  <si>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</si>
  <si>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</si>
  <si>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</si>
  <si>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</si>
  <si>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</si>
  <si>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</si>
  <si>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</si>
  <si>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</si>
  <si>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</si>
  <si>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</si>
  <si>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</si>
  <si>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</si>
  <si>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</si>
  <si>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</si>
  <si>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</si>
  <si>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</si>
  <si>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</si>
  <si>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</si>
  <si>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</si>
  <si>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</si>
  <si>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</si>
  <si>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</si>
  <si>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</si>
  <si>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</si>
  <si>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</si>
  <si>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</si>
  <si>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</si>
  <si>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</si>
  <si>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</si>
  <si>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</si>
  <si>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</si>
  <si>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</si>
  <si>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</si>
  <si>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</si>
  <si>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</si>
  <si>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</si>
  <si>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</si>
  <si>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</si>
  <si>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</si>
  <si>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</si>
  <si>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</si>
  <si>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</si>
  <si>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</si>
  <si>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</si>
  <si>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</si>
  <si>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</si>
  <si>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</si>
  <si>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</si>
  <si>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</si>
  <si>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</si>
  <si>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</si>
  <si>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</si>
  <si>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</si>
  <si>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</si>
  <si>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</si>
  <si>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</si>
  <si>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</si>
  <si>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</si>
  <si>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</si>
  <si>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</si>
  <si>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</si>
  <si>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</si>
  <si>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</si>
  <si>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</si>
  <si>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</si>
  <si>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</si>
  <si>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</si>
  <si>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</si>
  <si>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</si>
  <si>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</si>
  <si>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</si>
  <si>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</si>
  <si>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</si>
  <si>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</si>
  <si>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</si>
  <si>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</si>
  <si>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</si>
  <si>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</si>
  <si>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</si>
  <si>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</si>
  <si>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</si>
  <si>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</si>
  <si>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</si>
  <si>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</si>
  <si>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</si>
  <si>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</si>
  <si>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</si>
  <si>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</si>
  <si>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</si>
  <si>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</si>
  <si>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</si>
  <si>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</si>
  <si>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</si>
  <si>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</si>
  <si>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</si>
  <si>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</si>
  <si>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</si>
  <si>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</si>
  <si>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</si>
  <si>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</si>
  <si>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</si>
  <si>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</si>
  <si>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</si>
  <si>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</si>
  <si>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</si>
  <si>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</si>
  <si>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</si>
  <si>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</si>
  <si>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</si>
  <si>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</si>
  <si>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</si>
  <si>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</si>
  <si>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</si>
  <si>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</si>
  <si>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</si>
  <si>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</si>
  <si>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</si>
  <si>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</si>
  <si>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</si>
  <si>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</si>
  <si>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</si>
  <si>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</si>
  <si>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</si>
  <si>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</si>
  <si>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</si>
  <si>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</si>
  <si>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</si>
  <si>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</si>
  <si>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</si>
  <si>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</si>
  <si>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</si>
  <si>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</si>
  <si>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</si>
  <si>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</si>
  <si>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</si>
  <si>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</si>
  <si>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</si>
  <si>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</si>
  <si>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</si>
  <si>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</si>
  <si>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</si>
  <si>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</si>
  <si>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</si>
  <si>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</si>
  <si>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</si>
  <si>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</si>
  <si>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</si>
  <si>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</si>
  <si>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</si>
  <si>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</si>
  <si>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</si>
  <si>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</si>
  <si>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</si>
  <si>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</si>
  <si>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</si>
  <si>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</si>
  <si>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</si>
  <si>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</si>
  <si>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</si>
  <si>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</si>
  <si>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</si>
  <si>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</si>
  <si>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</si>
  <si>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</si>
  <si>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</si>
  <si>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</si>
  <si>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</si>
  <si>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</si>
  <si>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</si>
  <si>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</si>
  <si>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</si>
  <si>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</si>
  <si>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</si>
  <si>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</si>
  <si>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</si>
  <si>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</si>
  <si>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</si>
  <si>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</si>
  <si>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</si>
  <si>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</si>
  <si>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</si>
  <si>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</si>
  <si>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</si>
  <si>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</si>
  <si>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</si>
  <si>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</si>
  <si>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</si>
  <si>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</si>
  <si>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</si>
  <si>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</si>
  <si>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</si>
  <si>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</si>
  <si>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</si>
  <si>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</si>
  <si>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</si>
  <si>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</si>
  <si>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</si>
  <si>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</si>
  <si>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</si>
  <si>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</si>
  <si>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</si>
  <si>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</si>
  <si>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</si>
  <si>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</si>
  <si>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</si>
  <si>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</si>
  <si>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</si>
  <si>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</si>
  <si>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</si>
  <si>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</si>
  <si>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</si>
  <si>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</si>
  <si>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</si>
  <si>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</si>
  <si>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</si>
  <si>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</si>
  <si>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</si>
  <si>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</si>
  <si>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</si>
  <si>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</si>
  <si>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</si>
  <si>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</si>
  <si>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</si>
  <si>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</si>
  <si>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</si>
  <si>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</si>
  <si>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</si>
  <si>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</si>
  <si>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</si>
  <si>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</si>
  <si>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</si>
  <si>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</si>
  <si>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</si>
  <si>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</si>
  <si>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</si>
  <si>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</si>
  <si>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</si>
  <si>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</si>
  <si>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</si>
  <si>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</si>
  <si>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</si>
  <si>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</si>
  <si>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</si>
  <si>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</si>
  <si>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</si>
  <si>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</si>
  <si>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</si>
  <si>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</si>
  <si>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</si>
  <si>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</si>
  <si>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</si>
  <si>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</si>
  <si>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</si>
  <si>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</si>
  <si>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</si>
  <si>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</si>
  <si>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</si>
  <si>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</si>
  <si>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</si>
  <si>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</si>
  <si>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</si>
  <si>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</si>
  <si>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</si>
  <si>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</si>
  <si>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</si>
  <si>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</si>
  <si>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</si>
  <si>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</si>
  <si>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</si>
  <si>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</si>
  <si>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</si>
  <si>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</si>
  <si>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</si>
  <si>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</si>
  <si>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</si>
  <si>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</si>
  <si>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</si>
  <si>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</si>
  <si>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</si>
  <si>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</si>
  <si>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</si>
  <si>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</si>
  <si>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</si>
  <si>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</si>
  <si>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</si>
  <si>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</si>
  <si>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</si>
  <si>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</si>
  <si>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</si>
  <si>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</si>
  <si>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</si>
  <si>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</si>
  <si>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</si>
  <si>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</si>
  <si>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</si>
  <si>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</si>
  <si>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</si>
  <si>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</si>
  <si>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</si>
  <si>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</si>
  <si>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</si>
  <si>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</si>
  <si>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</si>
  <si>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</si>
  <si>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</si>
  <si>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</si>
  <si>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</si>
  <si>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</si>
  <si>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</si>
  <si>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</si>
  <si>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</si>
  <si>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</si>
  <si>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</si>
  <si>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</si>
  <si>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</si>
  <si>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</si>
  <si>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</si>
  <si>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</si>
  <si>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</si>
  <si>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</si>
  <si>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</si>
  <si>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</si>
  <si>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</si>
  <si>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</si>
  <si>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</si>
  <si>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</si>
  <si>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</si>
  <si>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</si>
  <si>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</si>
  <si>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</si>
  <si>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</si>
  <si>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</si>
  <si>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</si>
  <si>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</si>
  <si>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</si>
  <si>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</si>
  <si>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</si>
  <si>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</si>
  <si>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</si>
  <si>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</si>
  <si>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</si>
  <si>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</si>
  <si>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</si>
  <si>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</si>
  <si>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</si>
  <si>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</si>
  <si>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</si>
  <si>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</si>
  <si>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</si>
  <si>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</si>
  <si>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</si>
  <si>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</si>
  <si>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</si>
  <si>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</si>
  <si>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</si>
  <si>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</si>
  <si>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</si>
  <si>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</si>
  <si>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</si>
  <si>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</si>
  <si>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</si>
  <si>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</si>
  <si>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</si>
  <si>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</si>
  <si>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</si>
  <si>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</si>
  <si>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</si>
  <si>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</si>
  <si>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</si>
  <si>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</si>
  <si>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</si>
  <si>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</si>
  <si>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</si>
  <si>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</si>
  <si>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</si>
  <si>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</si>
  <si>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</si>
  <si>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</si>
  <si>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</si>
  <si>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</si>
  <si>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</si>
  <si>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</si>
  <si>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</si>
  <si>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</si>
  <si>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</si>
  <si>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</si>
  <si>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</si>
  <si>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</si>
  <si>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</si>
  <si>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</si>
  <si>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</si>
  <si>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</si>
  <si>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</si>
  <si>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</si>
  <si>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</si>
  <si>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</si>
  <si>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</si>
  <si>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</si>
  <si>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</si>
  <si>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</si>
  <si>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</si>
  <si>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</si>
  <si>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</si>
  <si>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</si>
  <si>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</si>
  <si>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</si>
  <si>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</si>
  <si>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</si>
  <si>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</si>
  <si>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</si>
  <si>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</si>
  <si>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</si>
  <si>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</si>
  <si>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</si>
  <si>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</si>
  <si>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</si>
  <si>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</si>
  <si>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</si>
  <si>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</si>
  <si>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</si>
  <si>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</si>
  <si>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</si>
  <si>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</si>
  <si>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</si>
  <si>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</si>
  <si>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</si>
  <si>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</si>
  <si>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</si>
  <si>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</si>
  <si>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</si>
  <si>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</si>
  <si>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</si>
  <si>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</si>
  <si>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</si>
  <si>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</si>
  <si>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</si>
  <si>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</si>
  <si>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</si>
  <si>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</si>
  <si>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</si>
  <si>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</si>
  <si>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</si>
  <si>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</si>
  <si>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</si>
  <si>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</si>
  <si>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</si>
  <si>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</si>
  <si>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</si>
  <si>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</si>
  <si>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</si>
  <si>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</si>
  <si>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</si>
  <si>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</si>
  <si>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</si>
  <si>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</si>
  <si>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</si>
  <si>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</si>
  <si>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</si>
  <si>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</si>
  <si>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</si>
  <si>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</si>
  <si>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</si>
  <si>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</si>
  <si>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</si>
  <si>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</si>
  <si>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</si>
  <si>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</si>
  <si>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</si>
  <si>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</si>
  <si>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</si>
  <si>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</si>
  <si>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</si>
  <si>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</si>
  <si>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</si>
  <si>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</si>
  <si>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</si>
  <si>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</si>
  <si>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</si>
  <si>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</si>
  <si>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</si>
  <si>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</si>
  <si>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</si>
  <si>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</si>
  <si>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</si>
  <si>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</si>
  <si>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</si>
  <si>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</si>
  <si>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</si>
  <si>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</si>
  <si>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</si>
  <si>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</si>
  <si>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</si>
  <si>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</si>
  <si>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</si>
  <si>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</si>
  <si>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</si>
  <si>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</si>
  <si>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</si>
  <si>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</si>
  <si>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</si>
  <si>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</si>
  <si>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</si>
  <si>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</si>
  <si>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</si>
  <si>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</si>
  <si>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</si>
  <si>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</si>
  <si>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</si>
  <si>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</si>
  <si>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</si>
  <si>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</si>
  <si>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</si>
  <si>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</si>
  <si>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</si>
  <si>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</si>
  <si>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</si>
  <si>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</si>
  <si>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</si>
  <si>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</si>
  <si>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</si>
  <si>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</si>
  <si>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</si>
  <si>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</si>
  <si>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</si>
  <si>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</si>
  <si>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</si>
  <si>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</si>
  <si>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</si>
  <si>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</si>
  <si>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</si>
  <si>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</si>
  <si>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</si>
  <si>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</si>
  <si>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</si>
  <si>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</si>
  <si>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</si>
  <si>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</si>
  <si>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</si>
  <si>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</si>
  <si>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</si>
  <si>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</si>
  <si>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</si>
  <si>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</si>
  <si>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</si>
  <si>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</si>
  <si>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</si>
  <si>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</si>
  <si>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</si>
  <si>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</si>
  <si>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</si>
  <si>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</si>
  <si>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</si>
  <si>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</si>
  <si>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</si>
  <si>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</si>
  <si>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</si>
  <si>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</si>
  <si>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</si>
  <si>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</si>
  <si>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</si>
  <si>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</si>
  <si>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</si>
  <si>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</si>
  <si>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</si>
  <si>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</si>
  <si>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</si>
  <si>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</si>
  <si>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</si>
  <si>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</si>
  <si>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</si>
  <si>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</si>
  <si>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</si>
  <si>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</si>
  <si>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</si>
  <si>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</si>
  <si>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</si>
  <si>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</si>
  <si>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</si>
  <si>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</si>
  <si>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</si>
  <si>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</si>
  <si>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</si>
  <si>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</si>
  <si>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</si>
  <si>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</si>
  <si>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</si>
  <si>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</si>
  <si>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</si>
  <si>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</si>
  <si>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</si>
  <si>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</si>
  <si>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</si>
  <si>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</si>
  <si>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</si>
  <si>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</si>
  <si>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</si>
  <si>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</si>
  <si>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</si>
  <si>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</si>
  <si>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</si>
  <si>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</si>
  <si>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</si>
  <si>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</si>
  <si>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</si>
  <si>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</si>
  <si>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</si>
  <si>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</si>
  <si>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</si>
  <si>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</si>
  <si>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</si>
  <si>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</si>
  <si>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</si>
  <si>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</si>
  <si>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</si>
  <si>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</si>
  <si>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</si>
  <si>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</si>
  <si>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</si>
  <si>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</si>
  <si>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</si>
  <si>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</si>
  <si>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</si>
  <si>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</si>
  <si>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</si>
  <si>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</si>
  <si>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</si>
  <si>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</si>
  <si>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</si>
  <si>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</si>
  <si>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</si>
  <si>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</si>
  <si>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</si>
  <si>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</si>
  <si>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</si>
  <si>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</si>
  <si>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</si>
  <si>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</si>
  <si>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</si>
  <si>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</si>
  <si>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</si>
  <si>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</si>
  <si>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</si>
  <si>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</si>
  <si>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</si>
  <si>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</si>
  <si>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</si>
  <si>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</si>
  <si>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</si>
  <si>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</si>
  <si>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</si>
  <si>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</si>
  <si>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</si>
  <si>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</si>
  <si>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</si>
  <si>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</si>
  <si>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</si>
  <si>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</si>
  <si>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</si>
  <si>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</si>
  <si>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</si>
  <si>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</si>
  <si>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</si>
  <si>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</si>
  <si>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</si>
  <si>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</si>
  <si>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</si>
  <si>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</si>
  <si>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</si>
  <si>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</si>
  <si>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</si>
  <si>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</si>
  <si>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</si>
  <si>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</si>
  <si>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</si>
  <si>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</si>
  <si>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</si>
  <si>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</si>
  <si>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</si>
  <si>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</si>
  <si>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</si>
  <si>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</si>
  <si>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</si>
  <si>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</si>
  <si>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</si>
  <si>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</si>
  <si>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</si>
  <si>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</si>
  <si>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</si>
  <si>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</si>
  <si>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</si>
  <si>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</si>
  <si>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</si>
  <si>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</si>
  <si>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</si>
  <si>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</si>
  <si>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</si>
  <si>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</si>
  <si>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</si>
  <si>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</si>
  <si>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</si>
  <si>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</si>
  <si>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</si>
  <si>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</si>
  <si>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</si>
  <si>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</si>
  <si>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</si>
  <si>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</si>
  <si>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</si>
  <si>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</si>
  <si>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</si>
  <si>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</si>
  <si>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</si>
  <si>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</si>
  <si>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</si>
  <si>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</si>
  <si>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</si>
  <si>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</si>
  <si>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</si>
  <si>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</si>
  <si>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</si>
  <si>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</si>
  <si>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</si>
  <si>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</si>
  <si>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</si>
  <si>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</si>
  <si>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</si>
  <si>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</si>
  <si>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</si>
  <si>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</si>
  <si>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</si>
  <si>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</si>
  <si>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</si>
  <si>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</si>
  <si>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</si>
  <si>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</si>
  <si>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</si>
  <si>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</si>
  <si>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</si>
  <si>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</si>
  <si>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</si>
  <si>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</si>
  <si>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</si>
  <si>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</si>
  <si>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</si>
  <si>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</si>
  <si>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</si>
  <si>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</si>
  <si>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</si>
  <si>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</si>
  <si>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</si>
  <si>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</si>
  <si>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</si>
  <si>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</si>
  <si>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</si>
  <si>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</si>
  <si>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</si>
  <si>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</si>
  <si>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</si>
  <si>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</si>
  <si>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</si>
  <si>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</si>
  <si>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</si>
  <si>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</si>
  <si>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</si>
  <si>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</si>
  <si>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</si>
  <si>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</si>
  <si>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</si>
  <si>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</si>
  <si>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</si>
  <si>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</si>
  <si>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</si>
  <si>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</si>
  <si>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</si>
  <si>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</si>
  <si>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</si>
  <si>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</si>
  <si>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</si>
  <si>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</si>
  <si>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</si>
  <si>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</si>
  <si>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</si>
  <si>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</si>
  <si>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</si>
  <si>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</si>
  <si>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</si>
  <si>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</si>
  <si>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</si>
  <si>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</si>
  <si>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</si>
  <si>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</si>
  <si>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</si>
  <si>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</si>
  <si>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</si>
  <si>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</si>
  <si>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</si>
  <si>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</si>
  <si>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</si>
  <si>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</si>
  <si>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</si>
  <si>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</si>
  <si>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</si>
  <si>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</si>
  <si>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</si>
  <si>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</si>
  <si>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</si>
  <si>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</si>
  <si>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</si>
  <si>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</si>
  <si>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</si>
  <si>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</si>
  <si>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</si>
  <si>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</si>
  <si>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</si>
  <si>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</si>
  <si>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</si>
  <si>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</si>
  <si>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</si>
  <si>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</si>
  <si>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</si>
  <si>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</si>
  <si>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</si>
  <si>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</si>
  <si>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</si>
  <si>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</si>
  <si>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</si>
  <si>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</si>
  <si>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</si>
  <si>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</si>
  <si>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</si>
  <si>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</si>
  <si>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</si>
  <si>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</si>
  <si>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</si>
  <si>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</si>
  <si>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</si>
  <si>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</si>
  <si>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</si>
  <si>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</si>
  <si>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</si>
  <si>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</si>
  <si>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</si>
  <si>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</si>
  <si>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</si>
  <si>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</si>
  <si>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</si>
  <si>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</si>
  <si>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</si>
  <si>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</si>
  <si>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</si>
  <si>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</si>
  <si>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</si>
  <si>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</si>
  <si>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</si>
  <si>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</si>
  <si>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</si>
  <si>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</si>
  <si>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</si>
  <si>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</si>
  <si>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</si>
  <si>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</si>
  <si>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</si>
  <si>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</si>
  <si>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</si>
  <si>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</si>
  <si>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</si>
  <si>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</si>
  <si>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</si>
  <si>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</si>
  <si>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</si>
  <si>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</si>
  <si>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</si>
  <si>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</si>
  <si>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</si>
  <si>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</si>
  <si>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</si>
  <si>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</si>
  <si>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</si>
  <si>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</si>
  <si>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</si>
  <si>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</si>
  <si>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</si>
  <si>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</si>
  <si>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</si>
  <si>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</si>
  <si>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</si>
  <si>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</si>
  <si>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</si>
  <si>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</si>
  <si>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</si>
  <si>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</si>
  <si>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</si>
  <si>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</si>
  <si>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</si>
  <si>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</si>
  <si>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</si>
  <si>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</si>
  <si>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</si>
  <si>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</si>
  <si>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</si>
  <si>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</si>
  <si>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</si>
  <si>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</si>
  <si>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</si>
  <si>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</si>
  <si>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</si>
  <si>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</si>
  <si>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</si>
  <si>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</si>
  <si>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</si>
  <si>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</si>
  <si>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</si>
  <si>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</si>
  <si>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</si>
  <si>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</si>
  <si>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</si>
  <si>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</si>
  <si>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</si>
  <si>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</si>
  <si>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</si>
  <si>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</si>
  <si>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</si>
  <si>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</si>
  <si>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</si>
  <si>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</si>
  <si>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</si>
  <si>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</si>
  <si>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</si>
  <si>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</si>
  <si>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</si>
  <si>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</si>
  <si>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</si>
  <si>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</si>
  <si>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</si>
  <si>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</si>
  <si>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</si>
  <si>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</si>
  <si>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</si>
  <si>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</si>
  <si>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</si>
  <si>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</si>
  <si>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</si>
  <si>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</si>
  <si>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</si>
  <si>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</si>
  <si>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</si>
  <si>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</si>
  <si>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</si>
  <si>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</si>
  <si>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</si>
  <si>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</si>
  <si>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</si>
  <si>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</si>
  <si>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</si>
  <si>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</si>
  <si>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</si>
  <si>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</si>
  <si>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</si>
  <si>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</si>
  <si>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</si>
  <si>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</si>
  <si>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</si>
  <si>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</si>
  <si>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</si>
  <si>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</si>
  <si>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</si>
  <si>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</si>
  <si>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</si>
  <si>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</si>
  <si>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</si>
  <si>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</si>
  <si>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</si>
  <si>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</si>
  <si>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</si>
  <si>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</si>
  <si>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</si>
  <si>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</si>
  <si>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</si>
  <si>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</si>
  <si>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</si>
  <si>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</si>
  <si>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</si>
  <si>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</si>
  <si>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</si>
  <si>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</si>
  <si>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</si>
  <si>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</si>
  <si>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</si>
  <si>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</si>
  <si>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</si>
  <si>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</si>
  <si>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</si>
  <si>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</si>
  <si>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</si>
  <si>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</si>
  <si>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</si>
  <si>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</si>
  <si>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</si>
  <si>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</si>
  <si>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</si>
  <si>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</si>
  <si>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</si>
  <si>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</si>
  <si>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</si>
  <si>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</si>
  <si>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</si>
  <si>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</si>
  <si>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</si>
  <si>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</si>
  <si>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</si>
  <si>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</si>
  <si>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</si>
  <si>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</si>
  <si>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</si>
  <si>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</si>
  <si>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</si>
  <si>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</si>
  <si>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</si>
  <si>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</si>
  <si>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</si>
  <si>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</si>
  <si>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</si>
  <si>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</si>
  <si>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</si>
  <si>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</si>
  <si>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</si>
  <si>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</si>
  <si>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</si>
  <si>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</si>
  <si>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</si>
  <si>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</si>
  <si>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</si>
  <si>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</si>
  <si>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</si>
  <si>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</si>
  <si>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</si>
  <si>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</si>
  <si>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</si>
  <si>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</si>
  <si>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</si>
  <si>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</si>
  <si>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</si>
  <si>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</si>
  <si>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</si>
  <si>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</si>
  <si>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</si>
  <si>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</si>
  <si>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</si>
  <si>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</si>
  <si>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</si>
  <si>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</si>
  <si>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</si>
  <si>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</si>
  <si>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</si>
  <si>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</si>
  <si>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</si>
  <si>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</si>
  <si>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</si>
  <si>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</si>
  <si>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</si>
  <si>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</si>
  <si>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</si>
  <si>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</si>
  <si>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</si>
  <si>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</si>
  <si>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</si>
  <si>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</si>
  <si>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</si>
  <si>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</si>
  <si>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</si>
  <si>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</si>
  <si>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</si>
  <si>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</si>
  <si>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</si>
  <si>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</si>
  <si>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</si>
  <si>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</si>
  <si>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</si>
  <si>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</si>
  <si>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</si>
  <si>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</si>
  <si>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</si>
  <si>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</si>
  <si>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</si>
  <si>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</si>
  <si>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</si>
  <si>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</si>
  <si>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</si>
  <si>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</si>
  <si>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</si>
  <si>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</si>
  <si>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</si>
  <si>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</si>
  <si>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</si>
  <si>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</si>
  <si>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</si>
  <si>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</si>
  <si>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</si>
  <si>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</si>
  <si>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</si>
  <si>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</si>
  <si>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</si>
  <si>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</si>
  <si>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</si>
  <si>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</si>
  <si>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</si>
  <si>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</si>
  <si>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</si>
  <si>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</si>
  <si>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</si>
  <si>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</si>
  <si>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</si>
  <si>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</si>
  <si>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</si>
  <si>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</si>
  <si>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</si>
  <si>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</si>
  <si>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</si>
  <si>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</si>
  <si>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</si>
  <si>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</si>
  <si>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</si>
  <si>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</si>
  <si>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</si>
  <si>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</si>
  <si>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</si>
  <si>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</si>
  <si>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</si>
  <si>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</si>
  <si>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</si>
  <si>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</si>
  <si>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</si>
  <si>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</si>
  <si>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</si>
  <si>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</si>
  <si>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</si>
  <si>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</si>
  <si>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</si>
  <si>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</si>
  <si>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</si>
  <si>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</si>
  <si>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</si>
  <si>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</si>
  <si>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</si>
  <si>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</si>
  <si>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</si>
  <si>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</si>
  <si>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</si>
  <si>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</si>
  <si>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</si>
  <si>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</si>
  <si>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</si>
  <si>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</si>
  <si>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</si>
  <si>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</si>
  <si>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</si>
  <si>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</si>
  <si>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</si>
  <si>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</si>
  <si>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</si>
  <si>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</si>
  <si>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</si>
  <si>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</si>
  <si>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</si>
  <si>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</si>
  <si>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</si>
  <si>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</si>
  <si>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</si>
  <si>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</si>
  <si>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</si>
  <si>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</si>
  <si>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</si>
  <si>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</si>
  <si>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</si>
  <si>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</si>
  <si>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</si>
  <si>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</si>
  <si>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</si>
  <si>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</si>
  <si>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</si>
  <si>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</si>
  <si>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</si>
  <si>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</si>
  <si>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</si>
  <si>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</si>
  <si>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</si>
  <si>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</si>
  <si>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</si>
  <si>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</si>
  <si>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</si>
  <si>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</si>
  <si>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</si>
  <si>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</si>
  <si>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</si>
  <si>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</si>
  <si>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</si>
  <si>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</si>
  <si>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</si>
  <si>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</si>
  <si>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</si>
  <si>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</si>
  <si>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</si>
  <si>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</si>
  <si>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</si>
  <si>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</si>
  <si>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</si>
  <si>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</si>
  <si>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</si>
  <si>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</si>
  <si>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</si>
  <si>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</si>
  <si>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</si>
  <si>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</si>
  <si>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</si>
  <si>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</si>
  <si>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</si>
  <si>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</si>
  <si>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</si>
  <si>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</si>
  <si>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</si>
  <si>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</si>
  <si>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</si>
  <si>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</si>
  <si>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</si>
  <si>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</si>
  <si>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</si>
  <si>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</si>
  <si>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</si>
  <si>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</si>
  <si>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</si>
  <si>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</si>
  <si>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</si>
  <si>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</si>
  <si>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</si>
  <si>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</si>
  <si>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</si>
  <si>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</si>
  <si>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</si>
  <si>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</si>
  <si>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</si>
  <si>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</si>
  <si>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</si>
  <si>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</si>
  <si>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</si>
  <si>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</si>
  <si>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</si>
  <si>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</si>
  <si>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</si>
  <si>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</si>
  <si>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</si>
  <si>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</si>
  <si>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</si>
  <si>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</si>
  <si>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</si>
  <si>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</si>
  <si>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</si>
  <si>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</si>
  <si>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</si>
  <si>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</si>
  <si>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</si>
  <si>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</si>
  <si>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</si>
  <si>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</si>
  <si>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</si>
  <si>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</si>
  <si>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</si>
  <si>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</si>
  <si>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</si>
  <si>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</si>
  <si>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</si>
  <si>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</si>
  <si>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</si>
  <si>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</si>
  <si>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</si>
  <si>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</si>
  <si>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</si>
  <si>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</si>
  <si>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</si>
  <si>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</si>
  <si>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</si>
  <si>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</si>
  <si>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</si>
  <si>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</si>
  <si>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</si>
  <si>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</si>
  <si>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</si>
  <si>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</si>
  <si>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</si>
  <si>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</si>
  <si>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</si>
  <si>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</si>
  <si>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</si>
  <si>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</si>
  <si>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</si>
  <si>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</si>
  <si>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</si>
  <si>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</si>
  <si>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</si>
  <si>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</si>
  <si>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</si>
  <si>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</si>
  <si>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</si>
  <si>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</si>
  <si>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</si>
  <si>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</si>
  <si>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</si>
  <si>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</si>
  <si>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</si>
  <si>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</si>
  <si>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</si>
  <si>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</si>
  <si>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</si>
  <si>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</si>
  <si>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</si>
  <si>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</si>
  <si>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</si>
  <si>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</si>
  <si>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</si>
  <si>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</si>
  <si>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</si>
  <si>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</si>
  <si>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</si>
  <si>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</si>
  <si>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</si>
  <si>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</si>
  <si>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</si>
  <si>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</si>
  <si>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</si>
  <si>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</si>
  <si>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</si>
  <si>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</si>
  <si>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</si>
  <si>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</si>
  <si>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</si>
  <si>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</si>
  <si>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</si>
  <si>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</si>
  <si>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</si>
  <si>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</si>
  <si>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</si>
  <si>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</si>
  <si>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</si>
  <si>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</si>
  <si>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</si>
  <si>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</si>
  <si>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</si>
  <si>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</si>
  <si>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</si>
  <si>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</si>
  <si>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</si>
  <si>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</si>
  <si>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</si>
  <si>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</si>
  <si>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</si>
  <si>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</si>
  <si>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</si>
  <si>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</si>
  <si>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</si>
  <si>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</si>
  <si>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</si>
  <si>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</si>
  <si>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</si>
  <si>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</si>
  <si>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</si>
  <si>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</si>
  <si>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</si>
  <si>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</si>
  <si>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</si>
  <si>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</si>
  <si>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</si>
  <si>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</si>
  <si>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</si>
  <si>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</si>
  <si>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</si>
  <si>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</si>
  <si>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</si>
  <si>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</si>
  <si>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</si>
  <si>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</si>
  <si>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</si>
  <si>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</si>
  <si>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</si>
  <si>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</si>
  <si>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</si>
  <si>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</si>
  <si>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</si>
  <si>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</si>
  <si>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</si>
  <si>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</si>
  <si>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</si>
  <si>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</si>
  <si>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</si>
  <si>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</si>
  <si>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</si>
  <si>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</si>
  <si>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</si>
  <si>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</si>
  <si>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</si>
  <si>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</si>
  <si>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</si>
  <si>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</si>
  <si>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</si>
  <si>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</si>
  <si>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</si>
  <si>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</si>
  <si>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</si>
  <si>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</si>
  <si>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</si>
  <si>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</si>
  <si>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</si>
  <si>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</si>
  <si>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</si>
  <si>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</si>
  <si>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</si>
  <si>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</si>
  <si>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</si>
  <si>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</si>
  <si>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</si>
  <si>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</si>
  <si>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</si>
  <si>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</si>
  <si>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</si>
  <si>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</si>
  <si>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</si>
  <si>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</si>
  <si>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</si>
  <si>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</si>
  <si>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</si>
  <si>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</si>
  <si>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</si>
  <si>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</si>
  <si>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</si>
  <si>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</si>
  <si>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</si>
  <si>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</si>
  <si>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</si>
  <si>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</si>
  <si>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</si>
  <si>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</si>
  <si>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</si>
  <si>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</si>
  <si>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</si>
  <si>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</si>
  <si>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</si>
  <si>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</si>
  <si>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</si>
  <si>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</si>
  <si>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</si>
  <si>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</si>
  <si>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</si>
  <si>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</si>
  <si>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</si>
  <si>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</si>
  <si>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</si>
  <si>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</si>
  <si>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</si>
  <si>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</si>
  <si>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</si>
  <si>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</si>
  <si>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</si>
  <si>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</si>
  <si>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</si>
  <si>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</si>
  <si>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</si>
  <si>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</si>
  <si>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</si>
  <si>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</si>
  <si>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</si>
  <si>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</si>
  <si>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</si>
  <si>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</si>
  <si>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</si>
  <si>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</si>
  <si>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</si>
  <si>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</si>
  <si>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</si>
  <si>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</si>
  <si>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</si>
  <si>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</si>
  <si>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</si>
  <si>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</si>
  <si>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</si>
  <si>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</si>
  <si>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</si>
  <si>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</si>
  <si>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</si>
  <si>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</si>
  <si>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</si>
  <si>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</si>
  <si>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</si>
  <si>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</si>
  <si>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</si>
  <si>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</si>
  <si>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</si>
  <si>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</si>
  <si>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</si>
  <si>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</si>
  <si>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</si>
  <si>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</si>
  <si>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</si>
  <si>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</si>
  <si>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</si>
  <si>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</si>
  <si>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</si>
  <si>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</si>
  <si>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</si>
  <si>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</si>
  <si>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</si>
  <si>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</si>
  <si>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</si>
  <si>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</si>
  <si>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</si>
  <si>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</si>
  <si>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</si>
  <si>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</si>
  <si>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</si>
  <si>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</si>
  <si>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</si>
  <si>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</si>
  <si>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</si>
  <si>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</si>
  <si>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</si>
  <si>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</si>
  <si>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</si>
  <si>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</si>
  <si>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</si>
  <si>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</si>
  <si>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</si>
  <si>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</si>
  <si>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</si>
  <si>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</si>
  <si>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</si>
  <si>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</si>
  <si>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</si>
  <si>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</si>
  <si>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</si>
  <si>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</si>
  <si>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</si>
  <si>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</si>
  <si>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</si>
  <si>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</si>
  <si>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</si>
  <si>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</si>
  <si>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</si>
  <si>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</si>
  <si>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</si>
  <si>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</si>
  <si>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</si>
  <si>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</si>
  <si>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</si>
  <si>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</si>
  <si>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</si>
  <si>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</si>
  <si>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</si>
  <si>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</si>
  <si>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</si>
  <si>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</si>
  <si>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</si>
  <si>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</si>
  <si>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</si>
  <si>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</si>
  <si>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</si>
  <si>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</si>
  <si>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</si>
  <si>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</si>
  <si>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</si>
  <si>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</si>
  <si>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</si>
  <si>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</si>
  <si>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</si>
  <si>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</si>
  <si>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</si>
  <si>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</si>
  <si>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</si>
  <si>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</si>
  <si>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</si>
  <si>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</si>
  <si>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</si>
  <si>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</si>
  <si>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</si>
  <si>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</si>
  <si>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</si>
  <si>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</si>
  <si>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</si>
  <si>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</si>
  <si>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</si>
  <si>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</si>
  <si>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</si>
  <si>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</si>
  <si>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</si>
  <si>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</si>
  <si>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</si>
  <si>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</si>
  <si>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</si>
  <si>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</si>
  <si>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</si>
  <si>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</si>
  <si>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</si>
  <si>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</si>
  <si>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</si>
  <si>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</si>
  <si>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</si>
  <si>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</si>
  <si>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</si>
  <si>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</si>
  <si>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</si>
  <si>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</si>
  <si>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</si>
  <si>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</si>
  <si>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</si>
  <si>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</si>
  <si>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</si>
  <si>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</si>
  <si>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</si>
  <si>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</si>
  <si>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</si>
  <si>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</si>
  <si>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</si>
  <si>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</si>
  <si>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</si>
  <si>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</si>
  <si>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</si>
  <si>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</si>
  <si>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</si>
  <si>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</si>
  <si>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</si>
  <si>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</si>
  <si>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</si>
  <si>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</si>
  <si>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</si>
  <si>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</si>
  <si>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</si>
  <si>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</si>
  <si>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</si>
  <si>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</si>
  <si>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</si>
  <si>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</si>
  <si>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</si>
  <si>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</si>
  <si>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</si>
  <si>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</si>
  <si>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</si>
  <si>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</si>
  <si>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</si>
  <si>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</si>
  <si>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</si>
  <si>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</si>
  <si>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</si>
  <si>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</si>
  <si>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</si>
  <si>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</si>
  <si>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</si>
  <si>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</si>
  <si>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</si>
  <si>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</si>
  <si>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</si>
  <si>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</si>
  <si>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</si>
  <si>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</si>
  <si>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</si>
  <si>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</si>
  <si>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</si>
  <si>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</si>
  <si>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</si>
  <si>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</si>
  <si>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</si>
  <si>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</si>
  <si>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</si>
  <si>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</si>
  <si>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</si>
  <si>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</si>
  <si>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</si>
  <si>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</si>
  <si>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</si>
  <si>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</si>
  <si>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</si>
  <si>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</si>
  <si>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</si>
  <si>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</si>
  <si>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</si>
  <si>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</si>
  <si>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</si>
  <si>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</si>
  <si>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</si>
  <si>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</si>
  <si>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</si>
  <si>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</si>
  <si>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</si>
  <si>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</si>
  <si>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</si>
  <si>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</si>
  <si>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</si>
  <si>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</si>
  <si>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</si>
  <si>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</si>
  <si>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</si>
  <si>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</si>
  <si>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</si>
  <si>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</si>
  <si>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</si>
  <si>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</si>
  <si>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</si>
  <si>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</si>
  <si>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</si>
  <si>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</si>
  <si>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</si>
  <si>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</si>
  <si>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</si>
  <si>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</si>
  <si>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</si>
  <si>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</si>
  <si>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</si>
  <si>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</si>
  <si>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</si>
  <si>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</si>
  <si>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</si>
  <si>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</si>
  <si>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</si>
  <si>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</si>
  <si>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</si>
  <si>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</si>
  <si>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</si>
  <si>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</si>
  <si>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</si>
  <si>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</si>
  <si>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</si>
  <si>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</si>
  <si>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</si>
  <si>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</si>
  <si>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</si>
  <si>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</si>
  <si>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</si>
  <si>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</si>
  <si>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</si>
  <si>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</si>
  <si>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</si>
  <si>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</si>
  <si>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</si>
  <si>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</si>
  <si>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</si>
  <si>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</si>
  <si>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</si>
  <si>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</si>
  <si>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</si>
  <si>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</si>
  <si>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</si>
  <si>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</si>
  <si>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</si>
  <si>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</si>
  <si>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</si>
  <si>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</si>
  <si>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</si>
  <si>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</si>
  <si>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</si>
  <si>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</si>
  <si>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</si>
  <si>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</si>
  <si>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</si>
  <si>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</si>
  <si>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</si>
  <si>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</si>
  <si>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</si>
  <si>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</si>
  <si>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</si>
  <si>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</si>
  <si>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</si>
  <si>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</si>
  <si>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</si>
  <si>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</si>
  <si>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</si>
  <si>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</si>
  <si>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</si>
  <si>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</si>
  <si>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</si>
  <si>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</si>
  <si>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</si>
  <si>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</si>
  <si>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</si>
  <si>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</si>
  <si>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</si>
  <si>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</si>
  <si>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</si>
  <si>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</si>
  <si>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</si>
  <si>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</si>
  <si>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</si>
  <si>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</si>
  <si>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</si>
  <si>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</si>
  <si>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</si>
  <si>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</si>
  <si>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</si>
  <si>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</si>
  <si>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</si>
  <si>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</si>
  <si>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</si>
  <si>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</si>
  <si>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</si>
  <si>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</si>
  <si>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</si>
  <si>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</si>
  <si>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</si>
  <si>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</si>
  <si>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</si>
  <si>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</si>
  <si>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</si>
  <si>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</si>
  <si>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</si>
  <si>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</si>
  <si>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</si>
  <si>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</si>
  <si>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</si>
  <si>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</si>
  <si>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</si>
  <si>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</si>
  <si>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</si>
  <si>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</si>
  <si>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</si>
  <si>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</si>
  <si>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</si>
  <si>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</si>
  <si>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</si>
  <si>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</si>
  <si>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</si>
  <si>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</si>
  <si>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</si>
  <si>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</si>
  <si>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</si>
  <si>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</si>
  <si>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</si>
  <si>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</si>
  <si>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</si>
  <si>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</si>
  <si>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</si>
  <si>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</si>
  <si>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</si>
  <si>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</si>
  <si>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</si>
  <si>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</si>
  <si>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</si>
  <si>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</si>
  <si>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</si>
  <si>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</si>
  <si>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</si>
  <si>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</si>
  <si>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</si>
  <si>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</si>
  <si>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</si>
  <si>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</si>
  <si>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</si>
  <si>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</si>
  <si>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</si>
  <si>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</si>
  <si>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</si>
  <si>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</si>
  <si>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</si>
  <si>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</si>
  <si>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</si>
  <si>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</si>
  <si>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</si>
  <si>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</si>
  <si>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</si>
  <si>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</si>
  <si>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</si>
  <si>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</si>
  <si>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</si>
  <si>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</si>
  <si>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</si>
  <si>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</si>
  <si>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</si>
  <si>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</si>
  <si>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</si>
  <si>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</si>
  <si>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</si>
  <si>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</si>
  <si>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</si>
  <si>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</si>
  <si>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</si>
  <si>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</si>
  <si>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</si>
  <si>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</si>
  <si>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</si>
  <si>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</si>
  <si>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</si>
  <si>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</si>
  <si>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</si>
  <si>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</si>
  <si>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</si>
  <si>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</si>
  <si>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</si>
  <si>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</si>
  <si>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</si>
  <si>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</si>
  <si>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</si>
  <si>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</si>
  <si>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</si>
  <si>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</si>
  <si>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</si>
  <si>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</si>
  <si>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</si>
  <si>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</si>
  <si>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</si>
  <si>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</si>
  <si>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</si>
  <si>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</si>
  <si>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</si>
  <si>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</si>
  <si>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</si>
  <si>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</si>
  <si>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</si>
  <si>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</si>
  <si>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</si>
  <si>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</si>
  <si>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</si>
  <si>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</si>
  <si>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</si>
  <si>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</si>
  <si>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</si>
  <si>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</si>
  <si>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</si>
  <si>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</si>
  <si>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</si>
  <si>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</si>
  <si>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</si>
  <si>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</si>
  <si>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</si>
  <si>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</si>
  <si>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</si>
  <si>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</si>
  <si>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</si>
  <si>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</si>
  <si>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</si>
  <si>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</si>
  <si>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</si>
  <si>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</si>
  <si>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</si>
  <si>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</si>
  <si>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</si>
  <si>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</si>
  <si>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</si>
  <si>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</si>
  <si>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</si>
  <si>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</si>
  <si>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</si>
  <si>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</si>
  <si>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</si>
  <si>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</si>
  <si>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</si>
  <si>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</si>
  <si>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</si>
  <si>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</si>
  <si>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</si>
  <si>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</si>
  <si>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</si>
  <si>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</si>
  <si>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</si>
  <si>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</si>
  <si>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</si>
  <si>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</si>
  <si>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</si>
  <si>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</si>
  <si>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</si>
  <si>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</si>
  <si>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</si>
  <si>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</si>
  <si>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</si>
  <si>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</si>
  <si>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</si>
  <si>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</si>
  <si>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</si>
  <si>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</si>
  <si>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</si>
  <si>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</si>
  <si>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</si>
  <si>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</si>
  <si>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</si>
  <si>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</si>
  <si>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</si>
  <si>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</si>
  <si>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</si>
  <si>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</si>
  <si>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</si>
  <si>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</si>
  <si>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</si>
  <si>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</si>
  <si>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</si>
  <si>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</si>
  <si>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</si>
  <si>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</si>
  <si>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</si>
  <si>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</si>
  <si>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</si>
  <si>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</si>
  <si>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</si>
  <si>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</si>
  <si>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</si>
  <si>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</si>
  <si>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</si>
  <si>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</si>
  <si>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</si>
  <si>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</si>
  <si>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</si>
  <si>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</si>
  <si>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</si>
  <si>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</si>
  <si>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</si>
  <si>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</si>
  <si>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</si>
  <si>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</si>
  <si>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</si>
  <si>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</si>
  <si>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</si>
  <si>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</si>
  <si>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</si>
  <si>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</si>
  <si>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</si>
  <si>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</si>
  <si>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</si>
  <si>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</si>
  <si>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</si>
  <si>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</si>
  <si>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</si>
  <si>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</si>
  <si>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</si>
  <si>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</si>
  <si>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</si>
  <si>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</si>
  <si>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</si>
  <si>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</si>
  <si>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</si>
  <si>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</si>
  <si>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</si>
  <si>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</si>
  <si>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</si>
  <si>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</si>
  <si>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</si>
  <si>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</si>
  <si>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</si>
  <si>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</si>
  <si>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</si>
  <si>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</si>
  <si>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</si>
  <si>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</si>
  <si>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</si>
  <si>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</si>
  <si>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</si>
  <si>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</si>
  <si>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</si>
  <si>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</si>
  <si>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</si>
  <si>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</si>
  <si>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</si>
  <si>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</si>
  <si>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</si>
  <si>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</si>
  <si>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</si>
  <si>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</si>
  <si>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</si>
  <si>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</si>
  <si>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</si>
  <si>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</si>
  <si>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</si>
  <si>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</si>
  <si>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</si>
  <si>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</si>
  <si>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</si>
  <si>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</si>
  <si>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</si>
  <si>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</si>
  <si>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</si>
  <si>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</si>
  <si>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</si>
  <si>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</si>
  <si>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</si>
  <si>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</si>
  <si>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</si>
  <si>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</si>
  <si>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</si>
  <si>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</si>
  <si>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</si>
  <si>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</si>
  <si>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</si>
  <si>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</si>
  <si>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</si>
  <si>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</si>
  <si>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</si>
  <si>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</si>
  <si>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</si>
  <si>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</si>
  <si>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</si>
  <si>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</si>
  <si>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</si>
  <si>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</si>
  <si>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</si>
  <si>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</si>
  <si>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</si>
  <si>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</si>
  <si>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</si>
  <si>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</si>
  <si>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</si>
  <si>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</si>
  <si>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</si>
  <si>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</si>
  <si>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</si>
  <si>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</si>
  <si>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</si>
  <si>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</si>
  <si>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</si>
  <si>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</si>
  <si>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</si>
  <si>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</si>
  <si>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</si>
  <si>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</si>
  <si>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</si>
  <si>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</si>
  <si>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</si>
  <si>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</si>
  <si>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</si>
  <si>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</si>
  <si>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</si>
  <si>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</si>
  <si>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</si>
  <si>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</si>
  <si>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</si>
  <si>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</si>
  <si>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</si>
  <si>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</si>
  <si>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</si>
  <si>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</si>
  <si>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</si>
  <si>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</si>
  <si>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</si>
  <si>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</si>
  <si>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</si>
  <si>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</si>
  <si>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</si>
  <si>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</si>
  <si>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</si>
  <si>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</si>
  <si>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</si>
  <si>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</si>
  <si>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</si>
  <si>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</si>
  <si>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</si>
  <si>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</si>
  <si>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</si>
  <si>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</si>
  <si>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</si>
  <si>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</si>
  <si>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</si>
  <si>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</si>
  <si>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</si>
  <si>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</si>
  <si>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</si>
  <si>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</si>
  <si>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</si>
  <si>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</si>
  <si>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</si>
  <si>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</si>
  <si>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</si>
  <si>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</si>
  <si>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</si>
  <si>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</si>
  <si>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</si>
  <si>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</si>
  <si>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</si>
  <si>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</si>
  <si>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</si>
  <si>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</si>
  <si>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</si>
  <si>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</si>
  <si>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</si>
  <si>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</si>
  <si>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</si>
  <si>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</si>
  <si>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</si>
  <si>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</si>
  <si>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</si>
  <si>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</si>
  <si>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</si>
  <si>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</si>
  <si>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</si>
  <si>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</si>
  <si>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</si>
  <si>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</si>
  <si>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</si>
  <si>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</si>
  <si>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</si>
  <si>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</si>
  <si>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</si>
  <si>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</si>
  <si>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</si>
  <si>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</si>
  <si>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</si>
  <si>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</si>
  <si>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</si>
  <si>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</si>
  <si>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</si>
  <si>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</si>
  <si>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</si>
  <si>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</si>
  <si>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</si>
  <si>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</si>
  <si>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</si>
  <si>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</si>
  <si>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</si>
  <si>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</si>
  <si>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</si>
  <si>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</si>
  <si>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</si>
  <si>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</si>
  <si>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</si>
  <si>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</si>
  <si>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</si>
  <si>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</si>
  <si>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</si>
  <si>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</si>
  <si>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</si>
  <si>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</si>
  <si>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</si>
  <si>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</si>
  <si>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</si>
  <si>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</si>
  <si>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</si>
  <si>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</si>
  <si>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</si>
  <si>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</si>
  <si>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</si>
  <si>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</si>
  <si>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</si>
  <si>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</si>
  <si>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</si>
  <si>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</si>
  <si>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</si>
  <si>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</si>
  <si>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</si>
  <si>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</si>
  <si>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</si>
  <si>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</si>
  <si>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</si>
  <si>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</si>
  <si>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</si>
  <si>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</si>
  <si>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</si>
  <si>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</si>
  <si>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</si>
  <si>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</si>
  <si>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</si>
  <si>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</si>
  <si>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</si>
  <si>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</si>
  <si>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</si>
  <si>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</si>
  <si>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</si>
  <si>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</si>
  <si>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</si>
  <si>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</si>
  <si>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</si>
  <si>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</si>
  <si>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</si>
  <si>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</si>
  <si>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</si>
  <si>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</si>
  <si>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</si>
  <si>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</si>
  <si>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</si>
  <si>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</si>
  <si>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</si>
  <si>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</si>
  <si>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</si>
  <si>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</si>
  <si>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</si>
  <si>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</si>
  <si>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</si>
  <si>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</si>
  <si>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</si>
  <si>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</si>
  <si>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</si>
  <si>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</si>
  <si>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</si>
  <si>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</si>
  <si>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</si>
  <si>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</si>
  <si>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</si>
  <si>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</si>
  <si>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</si>
  <si>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</si>
  <si>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</si>
  <si>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</si>
  <si>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</si>
  <si>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</si>
  <si>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</si>
  <si>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</si>
  <si>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</si>
  <si>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</si>
  <si>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</si>
  <si>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</si>
  <si>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</si>
  <si>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</si>
  <si>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</si>
  <si>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</si>
  <si>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</si>
  <si>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</si>
  <si>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</si>
  <si>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</si>
  <si>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</si>
  <si>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</si>
  <si>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</si>
  <si>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</si>
  <si>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</si>
  <si>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</si>
  <si>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</si>
  <si>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</si>
  <si>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</si>
  <si>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</si>
  <si>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</si>
  <si>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</si>
  <si>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</si>
  <si>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</si>
  <si>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</si>
  <si>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</si>
  <si>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</si>
  <si>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</si>
  <si>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</si>
  <si>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</si>
  <si>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</si>
  <si>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</si>
  <si>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</si>
  <si>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</si>
  <si>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</si>
  <si>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</si>
  <si>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</si>
  <si>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</si>
  <si>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</si>
  <si>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</si>
  <si>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</si>
  <si>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</si>
  <si>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</si>
  <si>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</si>
  <si>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</si>
  <si>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</si>
  <si>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</si>
  <si>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</si>
  <si>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</si>
  <si>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</si>
  <si>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</si>
  <si>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</si>
  <si>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</si>
  <si>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</si>
  <si>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</si>
  <si>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</si>
  <si>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</si>
  <si>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</si>
  <si>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</si>
  <si>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</si>
  <si>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</si>
  <si>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</si>
  <si>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</si>
  <si>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</si>
  <si>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</si>
  <si>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</si>
  <si>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</si>
  <si>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</si>
  <si>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</si>
  <si>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</si>
  <si>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</si>
  <si>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</si>
  <si>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</si>
  <si>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</si>
  <si>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</si>
  <si>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</si>
  <si>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</si>
  <si>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</si>
  <si>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</si>
  <si>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</si>
  <si>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</si>
  <si>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</si>
  <si>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</si>
  <si>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</si>
  <si>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</si>
  <si>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</si>
  <si>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</si>
  <si>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</si>
  <si>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</si>
  <si>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</si>
  <si>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</si>
  <si>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</si>
  <si>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</si>
  <si>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</si>
  <si>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</si>
  <si>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</si>
  <si>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</si>
  <si>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</si>
  <si>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</si>
  <si>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</si>
  <si>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</si>
  <si>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</si>
  <si>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</si>
  <si>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</si>
  <si>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</si>
  <si>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</si>
  <si>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</si>
  <si>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</si>
  <si>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</si>
  <si>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</si>
  <si>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</si>
  <si>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</si>
  <si>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</si>
  <si>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</si>
  <si>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</si>
  <si>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</si>
  <si>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</si>
  <si>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</si>
  <si>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</si>
  <si>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</si>
  <si>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</si>
  <si>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</si>
  <si>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</si>
  <si>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</si>
  <si>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</si>
  <si>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</si>
  <si>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</si>
  <si>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</si>
  <si>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</si>
  <si>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</si>
  <si>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</si>
  <si>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</si>
  <si>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</si>
  <si>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</si>
  <si>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</si>
  <si>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</si>
  <si>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</si>
  <si>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</si>
  <si>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</si>
  <si>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</si>
  <si>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</si>
  <si>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</si>
  <si>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</si>
  <si>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</si>
  <si>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</si>
  <si>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</si>
  <si>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</si>
  <si>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</si>
  <si>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</si>
  <si>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</si>
  <si>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</si>
  <si>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</si>
  <si>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</si>
  <si>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</si>
  <si>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</si>
  <si>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</si>
  <si>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</si>
  <si>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</si>
  <si>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</si>
  <si>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</si>
  <si>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</si>
  <si>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</si>
  <si>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</si>
  <si>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</si>
  <si>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</si>
  <si>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</si>
  <si>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</si>
  <si>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</si>
  <si>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</si>
  <si>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</si>
  <si>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</si>
  <si>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</si>
  <si>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</si>
  <si>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</si>
  <si>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</si>
  <si>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</si>
  <si>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</si>
  <si>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</si>
  <si>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</si>
  <si>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</si>
  <si>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</si>
  <si>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</si>
  <si>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</si>
  <si>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</si>
  <si>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</si>
  <si>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</si>
  <si>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</si>
  <si>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</si>
  <si>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</si>
  <si>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</si>
  <si>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</si>
  <si>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</si>
  <si>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</si>
  <si>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</si>
  <si>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</si>
  <si>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</si>
  <si>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</si>
  <si>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</si>
  <si>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</si>
  <si>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</si>
  <si>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</si>
  <si>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</si>
  <si>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</si>
  <si>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</si>
  <si>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</si>
  <si>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</si>
  <si>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</si>
  <si>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</si>
  <si>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</si>
  <si>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</si>
  <si>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</si>
  <si>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</si>
  <si>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</si>
  <si>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</si>
  <si>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</si>
  <si>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</si>
  <si>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</si>
  <si>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</si>
  <si>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</si>
  <si>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</si>
  <si>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</si>
  <si>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</si>
  <si>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</si>
  <si>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</si>
  <si>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</si>
  <si>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</si>
  <si>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</si>
  <si>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</si>
  <si>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</si>
  <si>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</si>
  <si>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</si>
  <si>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</si>
  <si>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</si>
  <si>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</si>
  <si>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</si>
  <si>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</si>
  <si>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</si>
  <si>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</si>
  <si>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</si>
  <si>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</si>
  <si>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</si>
  <si>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</si>
  <si>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</si>
  <si>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</si>
  <si>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</si>
  <si>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</si>
  <si>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</si>
  <si>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</si>
  <si>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</si>
  <si>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</si>
  <si>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</si>
  <si>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</si>
  <si>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</si>
  <si>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</si>
  <si>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</si>
  <si>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</si>
  <si>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</si>
  <si>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</si>
  <si>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</si>
  <si>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</si>
  <si>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</si>
  <si>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</si>
  <si>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</si>
  <si>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</si>
  <si>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</si>
  <si>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</si>
  <si>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</si>
  <si>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</si>
  <si>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</si>
  <si>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</si>
  <si>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</si>
  <si>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</si>
  <si>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</si>
  <si>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</si>
  <si>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</si>
  <si>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</si>
  <si>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</si>
  <si>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</si>
  <si>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</si>
  <si>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</si>
  <si>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</si>
  <si>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</si>
  <si>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</si>
  <si>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</si>
  <si>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</si>
  <si>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</si>
  <si>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</si>
  <si>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</si>
  <si>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</si>
  <si>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</si>
  <si>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</si>
  <si>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</si>
  <si>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</si>
  <si>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</si>
  <si>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</si>
  <si>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</si>
  <si>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</si>
  <si>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</si>
  <si>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</si>
  <si>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</si>
  <si>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</si>
  <si>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</si>
  <si>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</si>
  <si>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</si>
  <si>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</si>
  <si>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</si>
  <si>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</si>
  <si>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</si>
  <si>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</si>
  <si>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</si>
  <si>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</si>
  <si>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</si>
  <si>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</si>
  <si>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</si>
  <si>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</si>
  <si>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</si>
  <si>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</si>
  <si>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</si>
  <si>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</si>
  <si>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</si>
  <si>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</si>
  <si>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</si>
  <si>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</si>
  <si>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</si>
  <si>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</si>
  <si>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</si>
  <si>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</si>
  <si>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</si>
  <si>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</si>
  <si>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</si>
  <si>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</si>
  <si>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</si>
  <si>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</si>
  <si>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</si>
  <si>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</si>
  <si>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</si>
  <si>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</si>
  <si>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</si>
  <si>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</si>
  <si>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</si>
  <si>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</si>
  <si>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</si>
  <si>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</si>
  <si>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</si>
  <si>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</si>
  <si>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</si>
  <si>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</si>
  <si>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</si>
  <si>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</si>
  <si>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</si>
  <si>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</si>
  <si>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</si>
  <si>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</si>
  <si>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</si>
  <si>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</si>
  <si>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</si>
  <si>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</si>
  <si>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</si>
  <si>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</si>
  <si>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</si>
  <si>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</si>
  <si>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</si>
  <si>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</si>
  <si>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</si>
  <si>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</si>
  <si>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</si>
  <si>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</si>
  <si>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</si>
  <si>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</si>
  <si>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</si>
  <si>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</si>
  <si>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</si>
  <si>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</si>
  <si>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</si>
  <si>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</si>
  <si>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</si>
  <si>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</si>
  <si>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</si>
  <si>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</si>
  <si>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</si>
  <si>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</si>
  <si>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</si>
  <si>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</si>
  <si>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</si>
  <si>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</si>
  <si>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</si>
  <si>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</si>
  <si>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</si>
  <si>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</si>
  <si>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</si>
  <si>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</si>
  <si>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</si>
  <si>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</si>
  <si>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</si>
  <si>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</si>
  <si>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</si>
  <si>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</si>
  <si>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</si>
  <si>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</si>
  <si>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</si>
  <si>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</si>
  <si>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</si>
  <si>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</si>
  <si>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</si>
  <si>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</si>
  <si>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</si>
  <si>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</si>
  <si>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</si>
  <si>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</si>
  <si>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</si>
  <si>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</si>
  <si>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</si>
  <si>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</si>
  <si>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</si>
  <si>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</si>
  <si>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</si>
  <si>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</si>
  <si>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</si>
  <si>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</si>
  <si>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</si>
  <si>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</si>
  <si>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</si>
  <si>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</si>
  <si>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</si>
  <si>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</si>
  <si>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</si>
  <si>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</si>
  <si>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</si>
  <si>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</si>
  <si>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</si>
  <si>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</si>
  <si>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</si>
  <si>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</si>
  <si>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</si>
  <si>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</si>
  <si>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</si>
  <si>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</si>
  <si>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</si>
  <si>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</si>
  <si>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</si>
  <si>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</si>
  <si>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</si>
  <si>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</si>
  <si>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</si>
  <si>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</si>
  <si>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</si>
  <si>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</si>
  <si>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</si>
  <si>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</si>
  <si>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</si>
  <si>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</si>
  <si>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</si>
  <si>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</si>
  <si>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</si>
  <si>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</si>
  <si>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</si>
  <si>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</si>
  <si>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</si>
  <si>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</si>
  <si>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</si>
  <si>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</si>
  <si>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</si>
  <si>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</si>
  <si>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</si>
  <si>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</si>
  <si>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</si>
  <si>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</si>
  <si>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</si>
  <si>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</si>
  <si>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</si>
  <si>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</si>
  <si>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</si>
  <si>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</si>
  <si>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</si>
  <si>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</si>
  <si>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</si>
  <si>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</si>
  <si>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</si>
  <si>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</si>
  <si>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</si>
  <si>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</si>
  <si>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</si>
  <si>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</si>
  <si>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</si>
  <si>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</si>
  <si>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</si>
  <si>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</si>
  <si>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</si>
  <si>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</si>
  <si>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</si>
  <si>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</si>
  <si>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</si>
  <si>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</si>
  <si>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</si>
  <si>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</si>
  <si>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</si>
  <si>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</si>
  <si>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</si>
  <si>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</si>
  <si>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</si>
  <si>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</si>
  <si>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</si>
  <si>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</si>
  <si>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</si>
  <si>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</si>
  <si>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</si>
  <si>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</si>
  <si>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</si>
  <si>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</si>
  <si>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</si>
  <si>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</si>
  <si>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</si>
  <si>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</si>
  <si>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</si>
  <si>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</si>
  <si>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</si>
  <si>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</si>
  <si>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</si>
  <si>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</si>
  <si>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</si>
  <si>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</si>
  <si>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</si>
  <si>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</si>
  <si>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</si>
  <si>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</si>
  <si>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</si>
  <si>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</si>
  <si>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</si>
  <si>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</si>
  <si>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</si>
  <si>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</si>
  <si>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</si>
  <si>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</si>
  <si>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</si>
  <si>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</si>
  <si>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</si>
  <si>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</si>
  <si>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</si>
  <si>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</si>
  <si>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</si>
  <si>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</si>
  <si>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</si>
  <si>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</si>
  <si>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</si>
  <si>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</si>
  <si>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</si>
  <si>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</si>
  <si>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</si>
  <si>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</si>
  <si>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</si>
  <si>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</si>
  <si>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</si>
  <si>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</si>
  <si>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</si>
  <si>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</si>
  <si>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</si>
  <si>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</si>
  <si>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</si>
  <si>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</si>
  <si>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</si>
  <si>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</si>
  <si>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</si>
  <si>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</si>
  <si>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</si>
  <si>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</si>
  <si>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</si>
  <si>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</si>
  <si>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</si>
  <si>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</si>
  <si>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</si>
  <si>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</si>
  <si>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</si>
  <si>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</si>
  <si>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</si>
  <si>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</si>
  <si>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</si>
  <si>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</si>
  <si>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</si>
  <si>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</si>
  <si>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</si>
  <si>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</si>
  <si>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</si>
  <si>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</si>
  <si>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</si>
  <si>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</si>
  <si>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</si>
  <si>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</si>
  <si>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</si>
  <si>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</si>
  <si>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</si>
  <si>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</si>
  <si>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</si>
  <si>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</si>
  <si>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</si>
  <si>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</si>
  <si>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</si>
  <si>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</si>
  <si>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</si>
  <si>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</si>
  <si>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</si>
  <si>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</si>
  <si>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</si>
  <si>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</si>
  <si>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</si>
  <si>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</si>
  <si>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</si>
  <si>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</si>
  <si>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</si>
  <si>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</si>
  <si>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</si>
  <si>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</si>
  <si>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</si>
  <si>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</si>
  <si>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</si>
  <si>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</si>
  <si>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</si>
  <si>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</si>
  <si>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</si>
  <si>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</si>
  <si>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</si>
  <si>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</si>
  <si>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</si>
  <si>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</si>
  <si>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</si>
  <si>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</si>
  <si>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</si>
  <si>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</si>
  <si>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</si>
  <si>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</si>
  <si>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</si>
  <si>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</si>
  <si>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</si>
  <si>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</si>
  <si>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</si>
  <si>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</si>
  <si>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</si>
  <si>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</si>
  <si>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</si>
  <si>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</si>
  <si>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</si>
  <si>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</si>
  <si>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</si>
  <si>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</si>
  <si>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</si>
  <si>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</si>
  <si>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</si>
  <si>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</si>
  <si>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</si>
  <si>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</si>
  <si>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</si>
  <si>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</si>
  <si>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</si>
  <si>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</si>
  <si>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</si>
  <si>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</si>
  <si>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</si>
  <si>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</si>
  <si>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</si>
  <si>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</si>
  <si>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</si>
  <si>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</si>
  <si>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</si>
  <si>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</si>
  <si>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</si>
  <si>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</si>
  <si>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</si>
  <si>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</si>
  <si>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</si>
  <si>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</si>
  <si>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</si>
  <si>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</si>
  <si>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</si>
  <si>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</si>
  <si>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</si>
  <si>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</si>
  <si>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</si>
  <si>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</si>
  <si>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</si>
  <si>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</si>
  <si>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</si>
  <si>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</si>
  <si>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</si>
  <si>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</si>
  <si>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</si>
  <si>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</si>
  <si>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</si>
  <si>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</si>
  <si>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</si>
  <si>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</si>
  <si>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</si>
  <si>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</si>
  <si>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</si>
  <si>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</si>
  <si>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</si>
  <si>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</si>
  <si>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</si>
  <si>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</si>
  <si>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</si>
  <si>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</si>
  <si>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</si>
  <si>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</si>
  <si>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</si>
  <si>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</si>
  <si>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</si>
  <si>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</si>
  <si>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</si>
  <si>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</si>
  <si>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</si>
  <si>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</si>
  <si>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</si>
  <si>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</si>
  <si>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</si>
  <si>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</si>
  <si>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</si>
  <si>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</si>
  <si>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</si>
  <si>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</si>
  <si>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</si>
  <si>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</si>
  <si>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</si>
  <si>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</si>
  <si>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</si>
  <si>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</si>
  <si>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</si>
  <si>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</si>
  <si>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</si>
  <si>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</si>
  <si>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</si>
  <si>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</si>
  <si>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</si>
  <si>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</si>
  <si>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</si>
  <si>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</si>
  <si>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</si>
  <si>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</si>
  <si>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</si>
  <si>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</si>
  <si>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</si>
  <si>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</si>
  <si>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</si>
  <si>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</si>
  <si>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</si>
  <si>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</si>
  <si>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</si>
  <si>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</si>
  <si>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</si>
  <si>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</si>
  <si>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</si>
  <si>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</si>
  <si>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</si>
  <si>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</si>
  <si>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</si>
  <si>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</si>
  <si>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</si>
  <si>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</si>
  <si>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</si>
  <si>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</si>
  <si>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</si>
  <si>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</si>
  <si>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</si>
  <si>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</si>
  <si>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</si>
  <si>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</si>
  <si>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</si>
  <si>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</si>
  <si>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</si>
  <si>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</si>
  <si>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</si>
  <si>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</si>
  <si>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</si>
  <si>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</si>
  <si>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</si>
  <si>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</si>
  <si>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</si>
  <si>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</si>
  <si>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</si>
  <si>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</si>
  <si>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</si>
  <si>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</si>
  <si>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</si>
  <si>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</si>
  <si>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</si>
  <si>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</si>
  <si>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</si>
  <si>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</si>
  <si>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</si>
  <si>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</si>
  <si>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</si>
  <si>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</si>
  <si>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</si>
  <si>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</si>
  <si>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</si>
  <si>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</si>
  <si>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</si>
  <si>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</si>
  <si>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</si>
  <si>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</si>
  <si>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</si>
  <si>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</si>
  <si>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</si>
  <si>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</si>
  <si>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</si>
  <si>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</si>
  <si>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</si>
  <si>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</si>
  <si>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</si>
  <si>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</si>
  <si>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</si>
  <si>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</si>
  <si>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</si>
  <si>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</si>
  <si>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</si>
  <si>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</si>
  <si>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</si>
  <si>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</si>
  <si>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</si>
  <si>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</si>
  <si>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</si>
  <si>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</si>
  <si>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</si>
  <si>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</si>
  <si>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</si>
  <si>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</si>
  <si>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</si>
  <si>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</si>
  <si>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</si>
  <si>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</si>
  <si>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</si>
  <si>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</si>
  <si>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</si>
  <si>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</si>
  <si>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</si>
  <si>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</si>
  <si>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</si>
  <si>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</si>
  <si>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</si>
  <si>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</si>
  <si>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</si>
  <si>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</si>
  <si>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</si>
  <si>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</si>
  <si>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</si>
  <si>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</si>
  <si>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</si>
  <si>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</si>
  <si>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</si>
  <si>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</si>
  <si>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</si>
  <si>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</si>
  <si>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</si>
  <si>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</si>
  <si>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</si>
  <si>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</si>
  <si>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</si>
  <si>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</si>
  <si>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</si>
  <si>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</si>
  <si>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</si>
  <si>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</si>
  <si>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</si>
  <si>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</si>
  <si>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</si>
  <si>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</si>
  <si>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</si>
  <si>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</si>
  <si>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</si>
  <si>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</si>
  <si>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</si>
  <si>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</si>
  <si>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</si>
  <si>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</si>
  <si>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</si>
  <si>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</si>
  <si>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</si>
  <si>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</si>
  <si>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</si>
  <si>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</si>
  <si>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</si>
  <si>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</si>
  <si>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</si>
  <si>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</si>
  <si>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</si>
  <si>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</si>
  <si>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</si>
  <si>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</si>
  <si>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</si>
  <si>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</si>
  <si>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</si>
  <si>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</si>
  <si>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</si>
  <si>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</si>
  <si>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</si>
  <si>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</si>
  <si>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</si>
  <si>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</si>
  <si>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</si>
  <si>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</si>
  <si>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</si>
  <si>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</si>
  <si>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</si>
  <si>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</si>
  <si>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</si>
  <si>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</si>
  <si>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</si>
  <si>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</si>
  <si>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</si>
  <si>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</si>
  <si>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</si>
  <si>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</si>
  <si>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</si>
  <si>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</si>
  <si>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</si>
  <si>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</si>
  <si>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</si>
  <si>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</si>
  <si>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</si>
  <si>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</si>
  <si>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</si>
  <si>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</si>
  <si>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</si>
  <si>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</si>
  <si>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</si>
  <si>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</si>
  <si>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</si>
  <si>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</si>
  <si>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</si>
  <si>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</si>
  <si>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</si>
  <si>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</si>
  <si>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</si>
  <si>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</si>
  <si>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</si>
  <si>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</si>
  <si>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</si>
  <si>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</si>
  <si>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</si>
  <si>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</si>
  <si>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</si>
  <si>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</si>
  <si>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</si>
  <si>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</si>
  <si>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</si>
  <si>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</si>
  <si>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</si>
  <si>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</si>
  <si>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</si>
  <si>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</si>
  <si>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</si>
  <si>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</si>
  <si>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</si>
  <si>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</si>
  <si>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</si>
  <si>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</si>
  <si>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</si>
  <si>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</si>
  <si>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</si>
  <si>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</si>
  <si>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</si>
  <si>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</si>
  <si>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</si>
  <si>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</si>
  <si>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</si>
  <si>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</si>
  <si>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</si>
  <si>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</si>
  <si>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</si>
  <si>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</si>
  <si>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</si>
  <si>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</si>
  <si>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</si>
  <si>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</si>
  <si>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</si>
  <si>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</si>
  <si>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</si>
  <si>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</si>
  <si>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</si>
  <si>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</si>
  <si>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</si>
  <si>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</si>
  <si>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</si>
  <si>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</si>
  <si>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</si>
  <si>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</si>
  <si>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</si>
  <si>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</si>
  <si>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</si>
  <si>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</si>
  <si>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</si>
  <si>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</si>
  <si>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</si>
  <si>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</si>
  <si>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</si>
  <si>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</si>
  <si>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</si>
  <si>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</si>
  <si>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</si>
  <si>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</si>
  <si>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</si>
  <si>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</si>
  <si>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</si>
  <si>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</si>
  <si>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</si>
  <si>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</si>
  <si>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</si>
  <si>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</si>
  <si>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</si>
  <si>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</si>
  <si>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</si>
  <si>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</si>
  <si>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</si>
  <si>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</si>
  <si>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</si>
  <si>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</si>
  <si>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</si>
  <si>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</si>
  <si>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</si>
  <si>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</si>
  <si>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</si>
  <si>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</si>
  <si>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</si>
  <si>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</si>
  <si>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</si>
  <si>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</si>
  <si>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</si>
  <si>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</si>
  <si>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</si>
  <si>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</si>
  <si>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</si>
  <si>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</si>
  <si>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</si>
  <si>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</si>
  <si>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</si>
  <si>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</si>
  <si>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</si>
  <si>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</si>
  <si>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</si>
  <si>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</si>
  <si>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</si>
  <si>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</si>
  <si>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</si>
  <si>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</si>
  <si>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</si>
  <si>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</si>
  <si>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</si>
  <si>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</si>
  <si>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</si>
  <si>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</si>
  <si>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</si>
  <si>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</si>
  <si>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</si>
  <si>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</si>
  <si>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</si>
  <si>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</si>
  <si>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</si>
  <si>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</si>
  <si>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</si>
  <si>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</si>
  <si>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</si>
  <si>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</si>
  <si>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</si>
  <si>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</si>
  <si>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</si>
  <si>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</si>
  <si>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</si>
  <si>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</si>
  <si>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</si>
  <si>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</si>
  <si>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</si>
  <si>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</si>
  <si>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</si>
  <si>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</si>
  <si>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</si>
  <si>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</si>
  <si>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</si>
  <si>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</si>
  <si>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</si>
  <si>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</si>
  <si>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</si>
  <si>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</si>
  <si>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</si>
  <si>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</si>
  <si>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</si>
  <si>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</si>
  <si>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</si>
  <si>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</si>
  <si>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</si>
  <si>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</si>
  <si>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</si>
  <si>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</si>
  <si>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</si>
  <si>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</si>
  <si>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</si>
  <si>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</si>
  <si>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</si>
  <si>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</si>
  <si>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</si>
  <si>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</si>
  <si>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</si>
  <si>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</si>
  <si>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</si>
  <si>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</si>
  <si>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</si>
  <si>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</si>
  <si>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</si>
  <si>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</si>
  <si>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</si>
  <si>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</si>
  <si>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</si>
  <si>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</si>
  <si>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</si>
  <si>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</si>
  <si>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</si>
  <si>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</si>
  <si>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</si>
  <si>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</si>
  <si>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</si>
  <si>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</si>
  <si>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</si>
  <si>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</si>
  <si>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</si>
  <si>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</si>
  <si>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</si>
  <si>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</si>
  <si>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</si>
  <si>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</si>
  <si>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</si>
  <si>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</si>
  <si>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</si>
  <si>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</si>
  <si>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</si>
  <si>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</si>
  <si>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</si>
  <si>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</si>
  <si>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</si>
  <si>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</si>
  <si>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</si>
  <si>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</si>
  <si>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</si>
  <si>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</si>
  <si>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</si>
  <si>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</si>
  <si>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</si>
  <si>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</si>
  <si>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</si>
  <si>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</si>
  <si>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</si>
  <si>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</si>
  <si>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</si>
  <si>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</si>
  <si>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</si>
  <si>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</si>
  <si>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</si>
  <si>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</si>
  <si>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</si>
  <si>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</si>
  <si>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</si>
  <si>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</si>
  <si>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</si>
  <si>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</si>
  <si>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</si>
  <si>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</si>
  <si>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</si>
  <si>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</si>
  <si>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</si>
  <si>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</si>
  <si>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</si>
  <si>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</si>
  <si>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</si>
  <si>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</si>
  <si>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</si>
  <si>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</si>
  <si>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</si>
  <si>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</si>
  <si>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</si>
  <si>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</si>
  <si>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</si>
  <si>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</si>
  <si>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</si>
  <si>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</si>
  <si>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</si>
  <si>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</si>
  <si>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</si>
  <si>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</si>
  <si>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</si>
  <si>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</si>
  <si>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</si>
  <si>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</si>
  <si>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</si>
  <si>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</si>
  <si>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</si>
  <si>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</si>
  <si>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</si>
  <si>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</si>
  <si>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</si>
  <si>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</si>
  <si>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</si>
  <si>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</si>
  <si>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</si>
  <si>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</si>
  <si>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</si>
  <si>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</si>
  <si>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</si>
  <si>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</si>
  <si>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</si>
  <si>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</si>
  <si>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</si>
  <si>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</si>
  <si>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</si>
  <si>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</si>
  <si>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</si>
  <si>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</si>
  <si>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</si>
  <si>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</si>
  <si>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</si>
  <si>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</si>
  <si>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</si>
  <si>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</si>
  <si>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</si>
  <si>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</si>
  <si>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</si>
  <si>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</si>
  <si>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</si>
  <si>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</si>
  <si>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</si>
  <si>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</si>
  <si>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</si>
  <si>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</si>
  <si>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</si>
  <si>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</si>
  <si>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</si>
  <si>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</si>
  <si>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</si>
  <si>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</si>
  <si>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</si>
  <si>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</si>
  <si>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</si>
  <si>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</si>
  <si>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</si>
  <si>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</si>
  <si>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</si>
  <si>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</si>
  <si>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</si>
  <si>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</si>
  <si>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</si>
  <si>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</si>
  <si>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</si>
  <si>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</si>
  <si>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</si>
  <si>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</si>
  <si>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</si>
  <si>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</si>
  <si>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</si>
  <si>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</si>
  <si>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</si>
  <si>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</si>
  <si>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</si>
  <si>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</si>
  <si>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</si>
  <si>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</si>
  <si>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</si>
  <si>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</si>
  <si>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</si>
  <si>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</si>
  <si>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</si>
  <si>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</si>
  <si>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</si>
  <si>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</si>
  <si>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</si>
  <si>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</si>
  <si>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</si>
  <si>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</si>
  <si>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</si>
  <si>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</si>
  <si>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</si>
  <si>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</si>
  <si>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</si>
  <si>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</si>
  <si>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</si>
  <si>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</si>
  <si>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</si>
  <si>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</si>
  <si>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</si>
  <si>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</si>
  <si>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</si>
  <si>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</si>
  <si>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</si>
  <si>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</si>
  <si>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</si>
  <si>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</si>
  <si>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</si>
  <si>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</si>
  <si>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</si>
  <si>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</si>
  <si>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</si>
  <si>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</si>
  <si>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</si>
  <si>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</si>
  <si>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</si>
  <si>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</si>
  <si>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</si>
  <si>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</si>
  <si>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</si>
  <si>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</si>
  <si>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</si>
  <si>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</si>
  <si>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</si>
  <si>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</si>
  <si>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</si>
  <si>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</si>
  <si>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</si>
  <si>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</si>
  <si>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</si>
  <si>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</si>
  <si>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</si>
  <si>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</si>
  <si>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</si>
  <si>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</si>
  <si>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</si>
  <si>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</si>
  <si>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</si>
  <si>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</si>
  <si>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</si>
  <si>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</si>
  <si>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</si>
  <si>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</si>
  <si>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</si>
  <si>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</si>
  <si>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</si>
  <si>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</si>
  <si>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</si>
  <si>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</si>
  <si>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</si>
  <si>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</si>
  <si>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</si>
  <si>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</si>
  <si>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</si>
  <si>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</si>
  <si>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</si>
  <si>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</si>
  <si>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</si>
  <si>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</si>
  <si>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</si>
  <si>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</si>
  <si>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</si>
  <si>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</si>
  <si>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</si>
  <si>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</si>
  <si>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</si>
  <si>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</si>
  <si>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</si>
  <si>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</si>
  <si>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</si>
  <si>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</si>
  <si>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</si>
  <si>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</si>
  <si>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</si>
  <si>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</si>
  <si>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</si>
  <si>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</si>
  <si>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</si>
  <si>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</si>
  <si>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</si>
  <si>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</si>
  <si>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</si>
  <si>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</si>
  <si>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</si>
  <si>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</si>
  <si>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</si>
  <si>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</si>
  <si>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</si>
  <si>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</si>
  <si>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</si>
  <si>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</si>
  <si>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</si>
  <si>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</si>
  <si>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</si>
  <si>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</si>
  <si>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</si>
  <si>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</si>
  <si>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</si>
  <si>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</si>
  <si>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</si>
  <si>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</si>
  <si>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</si>
  <si>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</si>
  <si>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</si>
  <si>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</si>
  <si>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</si>
  <si>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</si>
  <si>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</si>
  <si>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</si>
  <si>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</si>
  <si>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</si>
  <si>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</si>
  <si>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</si>
  <si>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</si>
  <si>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</si>
  <si>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</si>
  <si>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</si>
  <si>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</si>
  <si>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</si>
  <si>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</si>
  <si>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</si>
  <si>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</si>
  <si>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</si>
  <si>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</si>
  <si>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</si>
  <si>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</si>
  <si>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</si>
  <si>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</si>
  <si>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</si>
  <si>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</si>
  <si>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</si>
  <si>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</si>
  <si>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</si>
  <si>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</si>
  <si>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</si>
  <si>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</si>
  <si>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</si>
  <si>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</si>
  <si>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</si>
  <si>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</si>
  <si>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</si>
  <si>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</si>
  <si>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</si>
  <si>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</si>
  <si>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</si>
  <si>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</si>
  <si>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</si>
  <si>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</si>
  <si>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</si>
  <si>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</si>
  <si>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</si>
  <si>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</si>
  <si>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</si>
  <si>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</si>
  <si>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</si>
  <si>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</si>
  <si>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</si>
  <si>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</si>
  <si>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</si>
  <si>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</si>
  <si>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</si>
  <si>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</si>
  <si>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</si>
  <si>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</si>
  <si>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</si>
  <si>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</si>
  <si>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</si>
  <si>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</si>
  <si>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</si>
  <si>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</si>
  <si>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</si>
  <si>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</si>
  <si>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</si>
  <si>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</si>
  <si>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</si>
  <si>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</si>
  <si>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</si>
  <si>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</si>
  <si>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</si>
  <si>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</si>
  <si>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</si>
  <si>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</si>
  <si>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</si>
  <si>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</si>
  <si>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</si>
  <si>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</si>
  <si>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</si>
  <si>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</si>
  <si>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</si>
  <si>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</si>
  <si>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</si>
  <si>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</si>
  <si>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</si>
  <si>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</si>
  <si>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</si>
  <si>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</si>
  <si>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</si>
  <si>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</si>
  <si>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</si>
  <si>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</si>
  <si>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</si>
  <si>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</si>
  <si>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</si>
  <si>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</si>
  <si>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</si>
  <si>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</si>
  <si>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</si>
  <si>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</si>
  <si>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</si>
  <si>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</si>
  <si>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</si>
  <si>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</si>
  <si>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</si>
  <si>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</si>
  <si>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</si>
  <si>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</si>
  <si>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</si>
  <si>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</si>
  <si>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</si>
  <si>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</si>
  <si>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</si>
  <si>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</si>
  <si>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</si>
  <si>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</si>
  <si>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</si>
  <si>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</si>
  <si>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</si>
  <si>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</si>
  <si>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</si>
  <si>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</si>
  <si>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</si>
  <si>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</si>
  <si>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</si>
  <si>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</si>
  <si>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</si>
  <si>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</si>
  <si>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</si>
  <si>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</si>
  <si>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</si>
  <si>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</si>
  <si>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</si>
  <si>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</si>
  <si>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</si>
  <si>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</si>
  <si>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</si>
  <si>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</si>
  <si>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</si>
  <si>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</si>
  <si>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</si>
  <si>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</si>
  <si>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</si>
  <si>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</si>
  <si>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</si>
  <si>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</si>
  <si>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</si>
  <si>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</si>
  <si>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</si>
  <si>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</si>
  <si>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</si>
  <si>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</si>
  <si>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</si>
  <si>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</si>
  <si>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</si>
  <si>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</si>
  <si>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</si>
  <si>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</si>
  <si>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</si>
  <si>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</si>
  <si>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</si>
  <si>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</si>
  <si>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</si>
  <si>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</si>
  <si>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</si>
  <si>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</si>
  <si>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</si>
  <si>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</si>
  <si>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</si>
  <si>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</si>
  <si>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</si>
  <si>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</si>
  <si>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</si>
  <si>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</si>
  <si>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</si>
  <si>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</si>
  <si>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</si>
  <si>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</si>
  <si>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</si>
  <si>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</si>
  <si>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</si>
  <si>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</si>
  <si>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</si>
  <si>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</si>
  <si>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</si>
  <si>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</si>
  <si>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</si>
  <si>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</si>
  <si>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</si>
  <si>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</si>
  <si>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</si>
  <si>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</si>
  <si>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</si>
  <si>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</si>
  <si>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</si>
  <si>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</si>
  <si>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</si>
  <si>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</si>
  <si>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</si>
  <si>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</si>
  <si>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</si>
  <si>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</si>
  <si>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</si>
  <si>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</si>
  <si>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</si>
  <si>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</si>
  <si>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</si>
  <si>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</si>
  <si>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</si>
  <si>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</si>
  <si>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</si>
  <si>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</si>
  <si>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</si>
  <si>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</si>
  <si>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</si>
  <si>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</si>
  <si>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</si>
  <si>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</si>
  <si>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</si>
  <si>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</si>
  <si>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</si>
  <si>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</si>
  <si>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</si>
  <si>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</si>
  <si>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</si>
  <si>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</si>
  <si>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</si>
  <si>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</si>
  <si>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</si>
  <si>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</si>
  <si>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</si>
  <si>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</si>
  <si>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</si>
  <si>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</si>
  <si>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</si>
  <si>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</si>
  <si>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</si>
  <si>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</si>
  <si>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</si>
  <si>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</si>
  <si>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</si>
  <si>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</si>
  <si>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</si>
  <si>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</si>
  <si>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</si>
  <si>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</si>
  <si>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</si>
  <si>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</si>
  <si>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</si>
  <si>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</si>
  <si>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</si>
  <si>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</si>
  <si>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</si>
  <si>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</si>
  <si>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</si>
  <si>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</si>
  <si>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</si>
  <si>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</si>
  <si>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</si>
  <si>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</si>
  <si>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</si>
  <si>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</si>
  <si>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</si>
  <si>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</si>
  <si>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</si>
  <si>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</si>
  <si>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</si>
  <si>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</si>
  <si>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</si>
  <si>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</si>
  <si>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</si>
  <si>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</si>
  <si>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</si>
  <si>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</si>
  <si>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</si>
  <si>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</si>
  <si>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</si>
  <si>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</si>
  <si>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</si>
  <si>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</si>
  <si>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</si>
  <si>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</si>
  <si>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</si>
  <si>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</si>
  <si>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</si>
  <si>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</si>
  <si>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</si>
  <si>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</si>
  <si>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</si>
  <si>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</si>
  <si>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</si>
  <si>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</si>
  <si>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</si>
  <si>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</si>
  <si>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</si>
  <si>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</si>
  <si>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</si>
  <si>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</si>
  <si>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</si>
  <si>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</si>
  <si>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</si>
  <si>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</si>
  <si>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</si>
  <si>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</si>
  <si>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</si>
  <si>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</si>
  <si>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</si>
  <si>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</si>
  <si>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</si>
  <si>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</si>
  <si>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</si>
  <si>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</si>
  <si>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</si>
  <si>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</si>
  <si>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</si>
  <si>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</si>
  <si>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</si>
  <si>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</si>
  <si>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</si>
  <si>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</si>
  <si>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</si>
  <si>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</si>
  <si>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</si>
  <si>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</si>
  <si>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</si>
  <si>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</si>
  <si>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</si>
  <si>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</si>
  <si>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</si>
  <si>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</si>
  <si>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</si>
  <si>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</si>
  <si>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</si>
  <si>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</si>
  <si>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</si>
  <si>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</si>
  <si>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</si>
  <si>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</si>
  <si>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</si>
  <si>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</si>
  <si>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</si>
  <si>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</si>
  <si>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</si>
  <si>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</si>
  <si>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</si>
  <si>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</si>
  <si>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</si>
  <si>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</si>
  <si>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</si>
  <si>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</si>
  <si>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</si>
  <si>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</si>
  <si>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</si>
  <si>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</si>
  <si>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</si>
  <si>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</si>
  <si>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</si>
  <si>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</si>
  <si>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</si>
  <si>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</si>
  <si>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</si>
  <si>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</si>
  <si>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</si>
  <si>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</si>
  <si>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</si>
  <si>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</si>
  <si>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</si>
  <si>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</si>
  <si>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</si>
  <si>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</si>
  <si>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</si>
  <si>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</si>
  <si>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</si>
  <si>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</si>
  <si>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</si>
  <si>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</si>
  <si>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</si>
  <si>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</si>
  <si>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</si>
  <si>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</si>
  <si>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</si>
  <si>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</si>
  <si>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</si>
  <si>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</si>
  <si>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</si>
  <si>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</si>
  <si>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</si>
  <si>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</si>
  <si>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</si>
  <si>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</si>
  <si>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</si>
  <si>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</si>
  <si>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</si>
  <si>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</si>
  <si>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</si>
  <si>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</si>
  <si>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</si>
  <si>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</si>
  <si>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</si>
  <si>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</si>
  <si>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</si>
  <si>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</si>
  <si>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</si>
  <si>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</si>
  <si>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</si>
  <si>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</si>
  <si>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</si>
  <si>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</si>
  <si>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</si>
  <si>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</si>
  <si>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</si>
  <si>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</si>
  <si>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</si>
  <si>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</si>
  <si>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</si>
  <si>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</si>
  <si>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</si>
  <si>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</si>
  <si>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</si>
  <si>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</si>
  <si>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</si>
  <si>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</si>
  <si>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</si>
  <si>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</si>
  <si>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</si>
  <si>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</si>
  <si>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</si>
  <si>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</si>
  <si>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</si>
  <si>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</si>
  <si>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</si>
  <si>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</si>
  <si>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</si>
  <si>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</si>
  <si>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</si>
  <si>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</si>
  <si>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</si>
  <si>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</si>
  <si>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</si>
  <si>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</si>
  <si>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</si>
  <si>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</si>
  <si>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</si>
  <si>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</si>
  <si>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</si>
  <si>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</si>
  <si>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</si>
  <si>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</si>
  <si>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</si>
  <si>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</si>
  <si>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</si>
  <si>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</si>
  <si>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</si>
  <si>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</si>
  <si>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</si>
  <si>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</si>
  <si>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</si>
  <si>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</si>
  <si>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</si>
  <si>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</si>
  <si>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</si>
  <si>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</si>
  <si>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</si>
  <si>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</si>
  <si>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</si>
  <si>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</si>
  <si>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</si>
  <si>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</si>
  <si>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</si>
  <si>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</si>
  <si>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</si>
  <si>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</si>
  <si>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</si>
  <si>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</si>
  <si>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</si>
  <si>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</si>
  <si>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</si>
  <si>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</si>
  <si>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</si>
  <si>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</si>
  <si>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</si>
  <si>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</si>
  <si>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</si>
  <si>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</si>
  <si>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</si>
  <si>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</si>
  <si>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</si>
  <si>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</si>
  <si>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</si>
  <si>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</si>
  <si>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</si>
  <si>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</si>
  <si>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</si>
  <si>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</si>
  <si>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</si>
  <si>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</si>
  <si>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</si>
  <si>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</si>
  <si>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</si>
  <si>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</si>
  <si>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</si>
  <si>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</si>
  <si>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</si>
  <si>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</si>
  <si>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</si>
  <si>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</si>
  <si>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</si>
  <si>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</si>
  <si>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</si>
  <si>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</si>
  <si>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</si>
  <si>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</si>
  <si>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</si>
  <si>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</si>
  <si>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</si>
  <si>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</si>
  <si>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</si>
  <si>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</si>
  <si>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</si>
  <si>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</si>
  <si>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</si>
  <si>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</si>
  <si>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</si>
  <si>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</si>
  <si>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</si>
  <si>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</si>
  <si>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</si>
  <si>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</si>
  <si>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</si>
  <si>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</si>
  <si>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</si>
  <si>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</si>
  <si>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</si>
  <si>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</si>
  <si>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</si>
  <si>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</si>
  <si>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</si>
  <si>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</si>
  <si>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</si>
  <si>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</si>
  <si>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</si>
  <si>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</si>
  <si>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</si>
  <si>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</si>
  <si>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</si>
  <si>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</si>
  <si>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</si>
  <si>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</si>
  <si>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</si>
  <si>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</si>
  <si>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</si>
  <si>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</si>
  <si>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</si>
  <si>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</si>
  <si>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</si>
  <si>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</si>
  <si>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</si>
  <si>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</si>
  <si>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</si>
  <si>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</si>
  <si>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</si>
  <si>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</si>
  <si>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</si>
  <si>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</si>
  <si>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</si>
  <si>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</si>
  <si>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</si>
  <si>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</si>
  <si>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</si>
  <si>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</si>
  <si>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</si>
  <si>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</si>
  <si>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</si>
  <si>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</si>
  <si>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</si>
  <si>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</si>
  <si>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</si>
  <si>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</si>
  <si>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</si>
  <si>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</si>
  <si>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</si>
  <si>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</si>
  <si>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</si>
  <si>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</si>
  <si>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</si>
  <si>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</si>
  <si>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</si>
  <si>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</si>
  <si>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</si>
  <si>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</si>
  <si>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</si>
  <si>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</si>
  <si>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</si>
  <si>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</si>
  <si>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</si>
  <si>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</si>
  <si>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</si>
  <si>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</si>
  <si>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</si>
  <si>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</si>
  <si>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</si>
  <si>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</si>
  <si>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</si>
  <si>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</si>
  <si>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</si>
  <si>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</si>
  <si>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</si>
  <si>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</si>
  <si>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</si>
  <si>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</si>
  <si>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</si>
  <si>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</si>
  <si>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</si>
  <si>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</si>
  <si>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</si>
  <si>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</si>
  <si>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</si>
  <si>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</si>
  <si>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</si>
  <si>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</si>
  <si>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</si>
  <si>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</si>
  <si>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</si>
  <si>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</si>
  <si>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</si>
  <si>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</si>
  <si>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</si>
  <si>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</si>
  <si>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</si>
  <si>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</si>
  <si>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</si>
  <si>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</si>
  <si>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</si>
  <si>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</si>
  <si>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</si>
  <si>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</si>
  <si>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</si>
  <si>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</si>
  <si>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</si>
  <si>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</si>
  <si>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</si>
  <si>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</si>
  <si>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</si>
  <si>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</si>
  <si>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</si>
  <si>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</si>
  <si>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</si>
  <si>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</si>
  <si>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</si>
  <si>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</si>
  <si>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</si>
  <si>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</si>
  <si>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</si>
  <si>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</si>
  <si>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</si>
  <si>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</si>
  <si>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</si>
  <si>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</si>
  <si>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</si>
  <si>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</si>
  <si>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</si>
  <si>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</si>
  <si>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</si>
  <si>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</si>
  <si>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</si>
  <si>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</si>
  <si>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</si>
  <si>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</si>
  <si>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</si>
  <si>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</si>
  <si>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</si>
  <si>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</si>
  <si>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</si>
  <si>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</si>
  <si>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</si>
  <si>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</si>
  <si>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</si>
  <si>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</si>
  <si>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</si>
  <si>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</si>
  <si>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</si>
  <si>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</si>
  <si>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</si>
  <si>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</si>
  <si>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</si>
  <si>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</si>
  <si>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</si>
  <si>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</si>
  <si>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</si>
  <si>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</si>
  <si>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</si>
  <si>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</si>
  <si>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</si>
  <si>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</si>
  <si>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</si>
  <si>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</si>
  <si>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</si>
  <si>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</si>
  <si>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</si>
  <si>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</si>
  <si>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</si>
  <si>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</si>
  <si>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</si>
  <si>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</si>
  <si>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</si>
  <si>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</si>
  <si>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</si>
  <si>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</si>
  <si>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</si>
  <si>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</si>
  <si>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</si>
  <si>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</si>
  <si>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</si>
  <si>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</si>
  <si>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</si>
  <si>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</si>
  <si>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</si>
  <si>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</si>
  <si>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</si>
  <si>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</si>
  <si>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</si>
  <si>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</si>
  <si>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</si>
  <si>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</si>
  <si>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</si>
  <si>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</si>
  <si>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</si>
  <si>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</si>
  <si>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</si>
  <si>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</si>
  <si>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</si>
  <si>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</si>
  <si>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</si>
  <si>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</si>
  <si>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</si>
  <si>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</si>
  <si>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</si>
  <si>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</si>
  <si>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</si>
  <si>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</si>
  <si>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</si>
  <si>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</si>
  <si>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</si>
  <si>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</si>
  <si>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</si>
  <si>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</si>
  <si>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</si>
  <si>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</si>
  <si>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</si>
  <si>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</si>
  <si>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</si>
  <si>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</si>
  <si>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</si>
  <si>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</si>
  <si>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</si>
  <si>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</si>
  <si>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</si>
  <si>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</si>
  <si>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</si>
  <si>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</si>
  <si>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</si>
  <si>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</si>
  <si>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</si>
  <si>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</si>
  <si>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</si>
  <si>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</si>
  <si>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</si>
  <si>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</si>
  <si>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</si>
  <si>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</si>
  <si>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</si>
  <si>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</si>
  <si>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</si>
  <si>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</si>
  <si>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</si>
  <si>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</si>
  <si>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</si>
  <si>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</si>
  <si>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</si>
  <si>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</si>
  <si>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</si>
  <si>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</si>
  <si>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</si>
  <si>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</si>
  <si>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</si>
  <si>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</si>
  <si>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</si>
  <si>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</si>
  <si>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</si>
  <si>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</si>
  <si>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</si>
  <si>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</si>
  <si>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</si>
  <si>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</si>
  <si>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</si>
  <si>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</si>
  <si>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</si>
  <si>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</si>
  <si>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</si>
  <si>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</si>
  <si>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</si>
  <si>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</si>
  <si>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</si>
  <si>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</si>
  <si>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</si>
  <si>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</si>
  <si>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</si>
  <si>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</si>
  <si>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</si>
  <si>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</si>
  <si>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</si>
  <si>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</si>
  <si>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</si>
  <si>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</si>
  <si>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</si>
  <si>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</si>
  <si>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</si>
  <si>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</si>
  <si>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</si>
  <si>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</si>
  <si>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</si>
  <si>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</si>
  <si>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</si>
  <si>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</si>
  <si>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</si>
  <si>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</si>
  <si>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</si>
  <si>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</si>
  <si>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</si>
  <si>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</si>
  <si>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</si>
  <si>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</si>
  <si>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</si>
  <si>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</si>
  <si>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</si>
  <si>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</si>
  <si>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</si>
  <si>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</si>
  <si>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</si>
  <si>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</si>
  <si>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</si>
  <si>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</si>
  <si>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</si>
  <si>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</si>
  <si>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</si>
  <si>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</si>
  <si>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</si>
  <si>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</si>
  <si>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</si>
  <si>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</si>
  <si>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</si>
  <si>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</si>
  <si>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</si>
  <si>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</si>
  <si>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</si>
  <si>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</si>
  <si>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</si>
  <si>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</si>
  <si>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</si>
  <si>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</si>
  <si>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</si>
  <si>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</si>
  <si>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</si>
  <si>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</si>
  <si>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</si>
  <si>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</si>
  <si>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</si>
  <si>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</si>
  <si>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</si>
  <si>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</si>
  <si>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</si>
  <si>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</si>
  <si>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</si>
  <si>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</si>
  <si>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</si>
  <si>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</si>
  <si>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</si>
  <si>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</si>
  <si>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</si>
  <si>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</si>
  <si>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</si>
  <si>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</si>
  <si>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</si>
  <si>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</si>
  <si>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</si>
  <si>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</si>
  <si>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</si>
  <si>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</si>
  <si>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</si>
  <si>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</si>
  <si>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</si>
  <si>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</si>
  <si>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</si>
  <si>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</si>
  <si>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</si>
  <si>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</si>
  <si>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</si>
  <si>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</si>
  <si>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</si>
  <si>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</si>
  <si>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</si>
  <si>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</si>
  <si>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</si>
  <si>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</si>
  <si>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</si>
  <si>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</si>
  <si>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</si>
  <si>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</si>
  <si>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</si>
  <si>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</si>
  <si>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</si>
  <si>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</si>
  <si>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</si>
  <si>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</si>
  <si>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</si>
  <si>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</si>
  <si>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</si>
  <si>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</si>
  <si>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</si>
  <si>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</si>
  <si>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</si>
  <si>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</si>
  <si>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</si>
  <si>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</si>
  <si>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</si>
  <si>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</si>
  <si>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</si>
  <si>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</si>
  <si>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</si>
  <si>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</si>
  <si>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</si>
  <si>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</si>
  <si>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</si>
  <si>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</si>
  <si>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</si>
  <si>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</si>
  <si>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</si>
  <si>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</si>
  <si>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</si>
  <si>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</si>
  <si>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</si>
  <si>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</si>
  <si>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</si>
  <si>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</si>
  <si>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</si>
  <si>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</si>
  <si>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</si>
  <si>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</si>
  <si>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</si>
  <si>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</si>
  <si>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</si>
  <si>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</si>
  <si>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</si>
  <si>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</si>
  <si>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</si>
  <si>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</si>
  <si>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</si>
  <si>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</si>
  <si>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</si>
  <si>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</si>
  <si>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</si>
  <si>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</si>
  <si>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</si>
  <si>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</si>
  <si>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</si>
  <si>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</si>
  <si>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</si>
  <si>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</si>
  <si>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</si>
  <si>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</si>
  <si>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</si>
  <si>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</si>
  <si>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</si>
  <si>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</si>
  <si>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</si>
  <si>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</si>
  <si>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</si>
  <si>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</si>
  <si>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</si>
  <si>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</si>
  <si>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</si>
  <si>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</si>
  <si>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</si>
  <si>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</si>
  <si>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</si>
  <si>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</si>
  <si>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</si>
  <si>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</si>
  <si>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</si>
  <si>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</si>
  <si>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</si>
  <si>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</si>
  <si>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</si>
  <si>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</si>
  <si>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</si>
  <si>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</si>
  <si>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</si>
  <si>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</si>
  <si>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</si>
  <si>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</si>
  <si>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</si>
  <si>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</si>
  <si>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</si>
  <si>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</si>
  <si>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</si>
  <si>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</si>
  <si>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</si>
  <si>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</si>
  <si>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</si>
  <si>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</si>
  <si>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</si>
  <si>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</si>
  <si>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</si>
  <si>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</si>
  <si>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</si>
  <si>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</si>
  <si>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</si>
  <si>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</si>
  <si>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</si>
  <si>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</si>
  <si>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</si>
  <si>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</si>
  <si>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</si>
  <si>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</si>
  <si>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</si>
  <si>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</si>
  <si>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</si>
  <si>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</si>
  <si>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</si>
  <si>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</si>
  <si>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</si>
  <si>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</si>
  <si>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</si>
  <si>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</si>
  <si>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</si>
  <si>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</si>
  <si>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</si>
  <si>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</si>
  <si>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</si>
  <si>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</si>
  <si>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</si>
  <si>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</si>
  <si>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</si>
  <si>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</si>
  <si>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</si>
  <si>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</si>
  <si>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</si>
  <si>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</si>
  <si>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</si>
  <si>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</si>
  <si>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</si>
  <si>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</si>
  <si>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</si>
  <si>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</si>
  <si>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</si>
  <si>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</si>
  <si>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</si>
  <si>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</si>
  <si>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</si>
  <si>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</si>
  <si>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</si>
  <si>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</si>
  <si>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</si>
  <si>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</si>
  <si>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</si>
  <si>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</si>
  <si>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</si>
  <si>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</si>
  <si>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</si>
  <si>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</si>
  <si>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</si>
  <si>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</si>
  <si>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</si>
  <si>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</si>
  <si>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</si>
  <si>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</si>
  <si>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</si>
  <si>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</si>
  <si>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</si>
  <si>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</si>
  <si>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</si>
  <si>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</si>
  <si>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</si>
  <si>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</si>
  <si>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</si>
  <si>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</si>
  <si>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</si>
  <si>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</si>
  <si>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</si>
  <si>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</si>
  <si>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</si>
  <si>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</si>
  <si>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</si>
  <si>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</si>
  <si>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</si>
  <si>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</si>
  <si>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</si>
  <si>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</si>
  <si>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</si>
  <si>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</si>
  <si>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</si>
  <si>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</si>
  <si>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</si>
  <si>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</si>
  <si>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</si>
  <si>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</si>
  <si>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</si>
  <si>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</si>
  <si>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</si>
  <si>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</si>
  <si>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</si>
  <si>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</si>
  <si>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</si>
  <si>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</si>
  <si>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</si>
  <si>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</si>
  <si>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</si>
  <si>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</si>
  <si>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</si>
  <si>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</si>
  <si>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</si>
  <si>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</si>
  <si>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</si>
  <si>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</si>
  <si>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</si>
  <si>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</si>
  <si>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</si>
  <si>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</si>
  <si>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</si>
  <si>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</si>
  <si>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</si>
  <si>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</si>
  <si>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</si>
  <si>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</si>
  <si>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</si>
  <si>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</si>
  <si>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</si>
  <si>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</si>
  <si>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</si>
  <si>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</si>
  <si>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</si>
  <si>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</si>
  <si>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</si>
  <si>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</si>
  <si>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</si>
  <si>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</si>
  <si>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</si>
  <si>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</si>
  <si>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</si>
  <si>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</si>
  <si>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</si>
  <si>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</si>
  <si>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</si>
  <si>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</si>
  <si>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</si>
  <si>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</si>
  <si>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</si>
  <si>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</si>
  <si>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</si>
  <si>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</si>
  <si>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</si>
  <si>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</si>
  <si>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</si>
  <si>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</si>
  <si>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</si>
  <si>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</si>
  <si>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</si>
  <si>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</si>
  <si>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</si>
  <si>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</si>
  <si>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</si>
  <si>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</si>
  <si>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</si>
  <si>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</si>
  <si>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</si>
  <si>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</si>
  <si>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</si>
  <si>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</si>
  <si>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</si>
  <si>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</si>
  <si>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</si>
  <si>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</si>
  <si>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</si>
  <si>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</si>
  <si>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</si>
  <si>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</si>
  <si>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</si>
  <si>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</si>
  <si>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</si>
  <si>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</si>
  <si>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</si>
  <si>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</si>
  <si>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</si>
  <si>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</si>
  <si>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</si>
  <si>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</si>
  <si>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</si>
  <si>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</si>
  <si>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</si>
  <si>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</si>
  <si>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</si>
  <si>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</si>
  <si>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</si>
  <si>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</si>
  <si>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</si>
  <si>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</si>
  <si>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</si>
  <si>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</si>
  <si>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</si>
  <si>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</si>
  <si>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</si>
  <si>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</si>
  <si>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</si>
  <si>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</si>
  <si>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</si>
  <si>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</si>
  <si>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</si>
  <si>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</si>
  <si>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</si>
  <si>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</si>
  <si>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</si>
  <si>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</si>
  <si>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</si>
  <si>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</si>
  <si>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</si>
  <si>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</si>
  <si>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</si>
  <si>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</si>
  <si>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</si>
  <si>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</si>
  <si>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</si>
  <si>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</si>
  <si>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</si>
  <si>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</si>
  <si>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</si>
  <si>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</si>
  <si>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</si>
  <si>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</si>
  <si>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</si>
  <si>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</si>
  <si>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</si>
  <si>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</si>
  <si>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</si>
  <si>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</si>
  <si>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</si>
  <si>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</si>
  <si>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</si>
  <si>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</si>
  <si>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</si>
  <si>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</si>
  <si>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</si>
  <si>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</si>
  <si>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</si>
  <si>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</si>
  <si>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</si>
  <si>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</si>
  <si>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</si>
  <si>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</si>
  <si>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</si>
  <si>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</si>
  <si>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</si>
  <si>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</si>
  <si>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</si>
  <si>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</si>
  <si>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</si>
  <si>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</si>
  <si>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</si>
  <si>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</si>
  <si>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</si>
  <si>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</si>
  <si>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</si>
  <si>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</si>
  <si>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</si>
  <si>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</si>
  <si>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</si>
  <si>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</si>
  <si>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</si>
  <si>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</si>
  <si>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</si>
  <si>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</si>
  <si>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</si>
  <si>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</si>
  <si>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</si>
  <si>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</si>
  <si>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</si>
  <si>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</si>
  <si>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</si>
  <si>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</si>
  <si>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</si>
  <si>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</si>
  <si>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</si>
  <si>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</si>
  <si>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</si>
  <si>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</si>
  <si>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</si>
  <si>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</si>
  <si>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</si>
  <si>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</si>
  <si>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</si>
  <si>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</si>
  <si>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</si>
  <si>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</si>
  <si>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</si>
  <si>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</si>
  <si>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</si>
  <si>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</si>
  <si>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</si>
  <si>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</si>
  <si>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</si>
  <si>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</si>
  <si>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</si>
  <si>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</si>
  <si>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</si>
  <si>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</si>
  <si>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</si>
  <si>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</si>
  <si>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</si>
  <si>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</si>
  <si>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</si>
  <si>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</si>
  <si>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</si>
  <si>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</si>
  <si>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</si>
  <si>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</si>
  <si>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</si>
  <si>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</si>
  <si>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</si>
  <si>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</si>
  <si>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</si>
  <si>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</si>
  <si>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</si>
  <si>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</si>
  <si>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</si>
  <si>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</si>
  <si>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</si>
  <si>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</si>
  <si>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</si>
  <si>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</si>
  <si>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</si>
  <si>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</si>
  <si>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</si>
  <si>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</si>
  <si>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</si>
  <si>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</si>
  <si>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</si>
  <si>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</si>
  <si>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</si>
  <si>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</si>
  <si>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</si>
  <si>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</si>
  <si>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</si>
  <si>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</si>
  <si>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</si>
  <si>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</si>
  <si>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</si>
  <si>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</si>
  <si>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</si>
  <si>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</si>
  <si>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</si>
  <si>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</si>
  <si>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</si>
  <si>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</si>
  <si>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</si>
  <si>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</si>
  <si>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</si>
  <si>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</si>
  <si>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</si>
  <si>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</si>
  <si>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</si>
  <si>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</si>
  <si>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</si>
  <si>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</si>
  <si>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</si>
  <si>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</si>
  <si>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</si>
  <si>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</si>
  <si>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</si>
  <si>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</si>
  <si>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</si>
  <si>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</si>
  <si>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</si>
  <si>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</si>
  <si>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</si>
  <si>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</si>
  <si>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</si>
  <si>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</si>
  <si>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</si>
  <si>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</si>
  <si>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</si>
  <si>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</si>
  <si>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</si>
  <si>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</si>
  <si>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</si>
  <si>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</si>
  <si>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</si>
  <si>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</si>
  <si>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</si>
  <si>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</si>
  <si>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</si>
  <si>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</si>
  <si>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</si>
  <si>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</si>
  <si>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</si>
  <si>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</si>
  <si>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</si>
  <si>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</si>
  <si>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</si>
  <si>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</si>
  <si>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</si>
  <si>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</si>
  <si>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</si>
  <si>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</si>
  <si>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</si>
  <si>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</si>
  <si>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</si>
  <si>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</si>
  <si>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</si>
  <si>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</si>
  <si>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</si>
  <si>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</si>
  <si>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</si>
  <si>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</si>
  <si>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</si>
  <si>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</si>
  <si>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</si>
  <si>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</si>
  <si>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</si>
  <si>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</si>
  <si>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</si>
  <si>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</si>
  <si>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</si>
  <si>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</si>
  <si>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</si>
  <si>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</si>
  <si>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</si>
  <si>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</si>
  <si>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</si>
  <si>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</si>
  <si>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</si>
  <si>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</si>
  <si>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</si>
  <si>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</si>
  <si>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</si>
  <si>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</si>
  <si>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</si>
  <si>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</si>
  <si>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</si>
  <si>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</si>
  <si>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</si>
  <si>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</si>
  <si>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</si>
  <si>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</si>
  <si>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</si>
  <si>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</si>
  <si>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</si>
  <si>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</si>
  <si>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</si>
  <si>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</si>
  <si>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</si>
  <si>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</si>
  <si>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</si>
  <si>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</si>
  <si>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</si>
  <si>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</si>
  <si>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</si>
  <si>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</si>
  <si>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</si>
  <si>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</si>
  <si>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</si>
  <si>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</si>
  <si>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</si>
  <si>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</si>
  <si>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</si>
  <si>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</si>
  <si>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</si>
  <si>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</si>
  <si>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</si>
  <si>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</si>
  <si>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</si>
  <si>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</si>
  <si>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</si>
  <si>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</si>
  <si>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</si>
  <si>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</si>
  <si>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</si>
  <si>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</si>
  <si>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</si>
  <si>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</si>
  <si>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</si>
  <si>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</si>
  <si>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</si>
  <si>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</si>
  <si>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</si>
  <si>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</si>
  <si>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</si>
  <si>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</si>
  <si>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</si>
  <si>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</si>
  <si>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</si>
  <si>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</si>
  <si>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</si>
  <si>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</si>
  <si>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</si>
  <si>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</si>
  <si>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</si>
  <si>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</si>
  <si>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</si>
  <si>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</si>
  <si>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</si>
  <si>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</si>
  <si>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</si>
  <si>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</si>
  <si>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</si>
  <si>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</si>
  <si>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</si>
  <si>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</si>
  <si>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</si>
  <si>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</si>
  <si>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</si>
  <si>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</si>
  <si>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</si>
  <si>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</si>
  <si>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</si>
  <si>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</si>
  <si>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</si>
  <si>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</si>
  <si>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</si>
  <si>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</si>
  <si>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</si>
  <si>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</si>
  <si>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</si>
  <si>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</si>
  <si>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</si>
  <si>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</si>
  <si>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</si>
  <si>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</si>
  <si>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</si>
  <si>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</si>
  <si>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</si>
  <si>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</si>
  <si>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</si>
  <si>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</si>
  <si>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</si>
  <si>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</si>
  <si>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</si>
  <si>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</si>
  <si>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</si>
  <si>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</si>
  <si>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</si>
  <si>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</si>
  <si>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</si>
  <si>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</si>
  <si>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</si>
  <si>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</si>
  <si>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</si>
  <si>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</si>
  <si>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</si>
  <si>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</si>
  <si>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</si>
  <si>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</si>
  <si>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</si>
  <si>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</si>
  <si>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</si>
  <si>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</si>
  <si>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</si>
  <si>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</si>
  <si>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</si>
  <si>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</si>
  <si>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</si>
  <si>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</si>
  <si>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</si>
  <si>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</si>
  <si>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</si>
  <si>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</si>
  <si>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</si>
  <si>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</si>
  <si>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</si>
  <si>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</si>
  <si>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</si>
  <si>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</si>
  <si>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</si>
  <si>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</si>
  <si>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</si>
  <si>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</si>
  <si>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</si>
  <si>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</si>
  <si>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</si>
  <si>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</si>
  <si>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</si>
  <si>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</si>
  <si>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</si>
  <si>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</si>
  <si>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</si>
  <si>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</si>
  <si>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</si>
  <si>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</si>
  <si>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</si>
  <si>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</si>
  <si>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</si>
  <si>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</si>
  <si>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</si>
  <si>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</si>
  <si>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</si>
  <si>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</si>
  <si>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</si>
  <si>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</si>
  <si>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</si>
  <si>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</si>
  <si>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</si>
  <si>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</si>
  <si>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</si>
  <si>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</si>
  <si>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</si>
  <si>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</si>
  <si>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</si>
  <si>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</si>
  <si>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</si>
  <si>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</si>
  <si>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</si>
  <si>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</si>
  <si>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</si>
  <si>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</si>
  <si>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</si>
  <si>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</si>
  <si>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</si>
  <si>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</si>
  <si>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</si>
  <si>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</si>
  <si>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</si>
  <si>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</si>
  <si>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</si>
  <si>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</si>
  <si>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</si>
  <si>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</si>
  <si>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</si>
  <si>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</si>
  <si>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</si>
  <si>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</si>
  <si>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</si>
  <si>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</si>
  <si>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</si>
  <si>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</si>
  <si>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</si>
  <si>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</si>
  <si>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</si>
  <si>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</si>
  <si>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</si>
  <si>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</si>
  <si>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</si>
  <si>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</si>
  <si>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</si>
  <si>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</si>
  <si>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</si>
  <si>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</si>
  <si>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</si>
  <si>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</si>
  <si>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</si>
  <si>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</si>
  <si>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</si>
  <si>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</si>
  <si>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</si>
  <si>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</si>
  <si>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</si>
  <si>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</si>
  <si>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</si>
  <si>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</si>
  <si>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</si>
  <si>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</si>
  <si>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</si>
  <si>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</si>
  <si>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</si>
  <si>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</si>
  <si>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</si>
  <si>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</si>
  <si>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</si>
  <si>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</si>
  <si>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</si>
  <si>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</si>
  <si>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</si>
  <si>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</si>
  <si>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</si>
  <si>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</si>
  <si>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</si>
  <si>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</si>
  <si>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</si>
  <si>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</si>
  <si>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</si>
  <si>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</si>
  <si>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</si>
  <si>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</si>
  <si>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</si>
  <si>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</si>
  <si>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</si>
  <si>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</si>
  <si>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</si>
  <si>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</si>
  <si>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</si>
  <si>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</si>
  <si>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</si>
  <si>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</si>
  <si>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</si>
  <si>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</si>
  <si>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</si>
  <si>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</si>
  <si>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</si>
  <si>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</si>
  <si>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</si>
  <si>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</si>
  <si>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</si>
  <si>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</si>
  <si>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</si>
  <si>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</si>
  <si>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</si>
  <si>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</si>
  <si>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</si>
  <si>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</si>
  <si>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</si>
  <si>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</si>
  <si>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</si>
  <si>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</si>
  <si>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</si>
  <si>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</si>
  <si>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</si>
  <si>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</si>
  <si>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</si>
  <si>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</si>
  <si>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</si>
  <si>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</si>
  <si>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</si>
  <si>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</si>
  <si>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</si>
  <si>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</si>
  <si>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</si>
  <si>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</si>
  <si>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</si>
  <si>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</si>
  <si>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</si>
  <si>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</si>
  <si>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</si>
  <si>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</si>
  <si>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</si>
  <si>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</si>
  <si>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</si>
  <si>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</si>
  <si>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</si>
  <si>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</si>
  <si>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</si>
  <si>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</si>
  <si>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</si>
  <si>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</si>
  <si>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</si>
  <si>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</si>
  <si>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</si>
  <si>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</si>
  <si>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</si>
  <si>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</si>
  <si>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</si>
  <si>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</si>
  <si>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</si>
  <si>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</si>
  <si>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</si>
  <si>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</si>
  <si>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</si>
  <si>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</si>
  <si>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</si>
  <si>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</si>
  <si>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</si>
  <si>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</si>
  <si>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</si>
  <si>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</si>
  <si>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</si>
  <si>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</si>
  <si>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</si>
  <si>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</si>
  <si>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</si>
  <si>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</si>
  <si>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</si>
  <si>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</si>
  <si>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</si>
  <si>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</si>
  <si>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</si>
  <si>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</si>
  <si>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</si>
  <si>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</si>
  <si>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</si>
  <si>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</si>
  <si>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</si>
  <si>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</si>
  <si>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</si>
  <si>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</si>
  <si>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</si>
  <si>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</si>
  <si>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</si>
  <si>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</si>
  <si>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</si>
  <si>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</si>
  <si>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</si>
  <si>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</si>
  <si>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</si>
  <si>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</si>
  <si>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</si>
  <si>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</si>
  <si>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</si>
  <si>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</si>
  <si>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</si>
  <si>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</si>
  <si>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</si>
  <si>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</si>
  <si>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</si>
  <si>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</si>
  <si>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</si>
  <si>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</si>
  <si>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</si>
  <si>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</si>
  <si>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</si>
  <si>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</si>
  <si>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</si>
  <si>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</si>
  <si>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</si>
  <si>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</si>
  <si>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</si>
  <si>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</si>
  <si>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</si>
  <si>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</si>
  <si>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</si>
  <si>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</si>
  <si>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</si>
  <si>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</si>
  <si>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</si>
  <si>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</si>
  <si>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</si>
  <si>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</si>
  <si>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</si>
  <si>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</si>
  <si>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</si>
  <si>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</si>
  <si>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</si>
  <si>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</si>
  <si>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</si>
  <si>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</si>
  <si>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</si>
  <si>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</si>
  <si>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</si>
  <si>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</si>
  <si>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</si>
  <si>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</si>
  <si>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</si>
  <si>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</si>
  <si>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</si>
  <si>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</si>
  <si>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</si>
  <si>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</si>
  <si>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</si>
  <si>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</si>
  <si>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</si>
  <si>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</si>
  <si>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</si>
  <si>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</si>
  <si>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</si>
  <si>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</si>
  <si>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</si>
  <si>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</si>
  <si>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</si>
  <si>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</si>
  <si>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</si>
  <si>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</si>
  <si>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</si>
  <si>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</si>
  <si>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</si>
  <si>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</si>
  <si>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</si>
  <si>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</si>
  <si>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</si>
  <si>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</si>
  <si>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</si>
  <si>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</si>
  <si>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</si>
  <si>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</si>
  <si>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</si>
  <si>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</si>
  <si>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</si>
  <si>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</si>
  <si>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</si>
  <si>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</si>
  <si>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</si>
  <si>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</si>
  <si>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</si>
  <si>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</si>
  <si>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</si>
  <si>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</si>
  <si>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</si>
  <si>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</si>
  <si>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</si>
  <si>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</si>
  <si>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</si>
  <si>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</si>
  <si>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</si>
  <si>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</si>
  <si>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</si>
  <si>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</si>
  <si>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</si>
  <si>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</si>
  <si>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</si>
  <si>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</si>
  <si>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</si>
  <si>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</si>
  <si>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</si>
  <si>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</si>
  <si>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</si>
  <si>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</si>
  <si>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</si>
  <si>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</si>
  <si>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</si>
  <si>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</si>
  <si>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</si>
  <si>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</si>
  <si>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</si>
  <si>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</si>
  <si>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</si>
  <si>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</si>
  <si>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</si>
  <si>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</si>
  <si>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</si>
  <si>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</si>
  <si>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</si>
  <si>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</si>
  <si>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</si>
  <si>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</si>
  <si>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</si>
  <si>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</si>
  <si>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</si>
  <si>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</si>
  <si>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</si>
  <si>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</si>
  <si>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</si>
  <si>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</si>
  <si>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</si>
  <si>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</si>
  <si>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</si>
  <si>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</si>
  <si>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</si>
  <si>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</si>
  <si>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</si>
  <si>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</si>
  <si>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</si>
  <si>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</si>
  <si>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</si>
  <si>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</si>
  <si>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</si>
  <si>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</si>
  <si>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</si>
  <si>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</si>
  <si>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</si>
  <si>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</si>
  <si>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</si>
  <si>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</si>
  <si>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</si>
  <si>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</si>
  <si>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</si>
  <si>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</si>
  <si>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</si>
  <si>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</si>
  <si>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</si>
  <si>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</si>
  <si>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</si>
  <si>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</si>
  <si>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</si>
  <si>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</si>
  <si>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</si>
  <si>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</si>
  <si>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</si>
  <si>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</si>
  <si>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</si>
  <si>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</si>
  <si>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</si>
  <si>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</si>
  <si>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</si>
  <si>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</si>
  <si>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</si>
  <si>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</si>
  <si>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</si>
  <si>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</si>
  <si>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</si>
  <si>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</si>
  <si>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</si>
  <si>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</si>
  <si>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</si>
  <si>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</si>
  <si>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</si>
  <si>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</si>
  <si>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</si>
  <si>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</si>
  <si>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</si>
  <si>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</si>
  <si>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</si>
  <si>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</si>
  <si>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</si>
  <si>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</si>
  <si>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</si>
  <si>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</si>
  <si>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</si>
  <si>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</si>
  <si>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</si>
  <si>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</si>
  <si>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</si>
  <si>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</si>
  <si>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</si>
  <si>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</si>
  <si>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</si>
  <si>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</si>
  <si>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</si>
  <si>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</si>
  <si>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</si>
  <si>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</si>
  <si>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</si>
  <si>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</si>
  <si>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</si>
  <si>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</si>
  <si>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</si>
  <si>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</si>
  <si>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</si>
  <si>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</si>
  <si>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</si>
  <si>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</si>
  <si>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</si>
  <si>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</si>
  <si>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</si>
  <si>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</si>
  <si>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</si>
  <si>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</si>
  <si>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</si>
  <si>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</si>
  <si>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</si>
  <si>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</si>
  <si>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</si>
  <si>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</si>
  <si>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</si>
  <si>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</si>
  <si>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</si>
  <si>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</si>
  <si>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</si>
  <si>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</si>
  <si>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</si>
  <si>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</si>
  <si>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</si>
  <si>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</si>
  <si>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</si>
  <si>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</si>
  <si>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</si>
  <si>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</si>
  <si>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</si>
  <si>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</si>
  <si>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</si>
  <si>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</si>
  <si>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</si>
  <si>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</si>
  <si>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</si>
  <si>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</si>
  <si>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</si>
  <si>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</si>
  <si>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</si>
  <si>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</si>
  <si>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</si>
  <si>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</si>
  <si>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</si>
  <si>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</si>
  <si>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</si>
  <si>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</si>
  <si>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</si>
  <si>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</si>
  <si>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</si>
  <si>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</si>
  <si>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</si>
  <si>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</si>
  <si>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</si>
  <si>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</si>
  <si>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</si>
  <si>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</si>
  <si>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</si>
  <si>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</si>
  <si>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</si>
  <si>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</si>
  <si>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</si>
  <si>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</si>
  <si>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</si>
  <si>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</si>
  <si>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</si>
  <si>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</si>
  <si>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</si>
  <si>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</si>
  <si>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</si>
  <si>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</si>
  <si>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</si>
  <si>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</si>
  <si>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</si>
  <si>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</si>
  <si>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</si>
  <si>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</si>
  <si>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</si>
  <si>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</si>
  <si>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</si>
  <si>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</si>
  <si>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</si>
  <si>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</si>
  <si>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</si>
  <si>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</si>
  <si>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</si>
  <si>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</si>
  <si>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</si>
  <si>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</si>
  <si>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</si>
  <si>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</si>
  <si>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</si>
  <si>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</si>
  <si>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</si>
  <si>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</si>
  <si>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</si>
  <si>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</si>
  <si>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</si>
  <si>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</si>
  <si>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</si>
  <si>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</si>
  <si>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</si>
  <si>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</si>
  <si>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</si>
  <si>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</si>
  <si>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</si>
  <si>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</si>
  <si>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</si>
  <si>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</si>
  <si>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</si>
  <si>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</si>
  <si>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</si>
  <si>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</si>
  <si>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</si>
  <si>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</si>
  <si>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</si>
  <si>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</si>
  <si>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</si>
  <si>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</si>
  <si>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</si>
  <si>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</si>
  <si>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</si>
  <si>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</si>
  <si>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</si>
  <si>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</si>
  <si>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</si>
  <si>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</si>
  <si>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</si>
  <si>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</si>
  <si>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</si>
  <si>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</si>
  <si>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</si>
  <si>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</si>
  <si>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</si>
  <si>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</si>
  <si>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</si>
  <si>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</si>
  <si>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</si>
  <si>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</si>
  <si>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</si>
  <si>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</si>
  <si>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</si>
  <si>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</si>
  <si>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</si>
  <si>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</si>
  <si>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</si>
  <si>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</si>
  <si>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</si>
  <si>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</si>
  <si>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</si>
  <si>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</si>
  <si>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</si>
  <si>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</si>
  <si>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</si>
  <si>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</si>
  <si>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</si>
  <si>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</si>
  <si>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</si>
  <si>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</si>
  <si>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</si>
  <si>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</si>
  <si>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</si>
  <si>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</si>
  <si>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</si>
  <si>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</si>
  <si>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</si>
  <si>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</si>
  <si>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</si>
  <si>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</si>
  <si>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</si>
  <si>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</si>
  <si>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</si>
  <si>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</si>
  <si>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</si>
  <si>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</si>
  <si>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</si>
  <si>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</si>
  <si>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</si>
  <si>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</si>
  <si>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</si>
  <si>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</si>
  <si>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</si>
  <si>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</si>
  <si>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</si>
  <si>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</si>
  <si>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</si>
  <si>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</si>
  <si>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</si>
  <si>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</si>
  <si>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</si>
  <si>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</si>
  <si>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</si>
  <si>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</si>
  <si>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</si>
  <si>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</si>
  <si>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</si>
  <si>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</si>
  <si>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</si>
  <si>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</si>
  <si>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</si>
  <si>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</si>
  <si>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</si>
  <si>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</si>
  <si>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</si>
  <si>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</si>
  <si>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</si>
  <si>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</si>
  <si>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</si>
  <si>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</si>
  <si>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</si>
  <si>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</si>
  <si>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</si>
  <si>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</si>
  <si>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</si>
  <si>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</si>
  <si>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</si>
  <si>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</si>
  <si>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</si>
  <si>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</si>
  <si>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</si>
  <si>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</si>
  <si>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</si>
  <si>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</si>
  <si>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</si>
  <si>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</si>
  <si>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</si>
  <si>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</si>
  <si>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</si>
  <si>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</si>
  <si>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</si>
  <si>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</si>
  <si>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</si>
  <si>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</si>
  <si>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</si>
  <si>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</si>
  <si>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</si>
  <si>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</si>
  <si>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</si>
  <si>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</si>
  <si>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</si>
  <si>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</si>
  <si>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</si>
  <si>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</si>
  <si>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</si>
  <si>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</si>
  <si>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</si>
  <si>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</si>
  <si>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</si>
  <si>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</si>
  <si>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</si>
  <si>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</si>
  <si>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</si>
  <si>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</si>
  <si>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</si>
  <si>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</si>
  <si>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</si>
  <si>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</si>
  <si>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</si>
  <si>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</si>
  <si>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</si>
  <si>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</si>
  <si>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</si>
  <si>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</si>
  <si>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</si>
  <si>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</si>
  <si>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</si>
  <si>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</si>
  <si>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</si>
  <si>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</si>
  <si>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</si>
  <si>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</si>
  <si>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</si>
  <si>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</si>
  <si>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</si>
  <si>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</si>
  <si>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</si>
  <si>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</si>
  <si>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</si>
  <si>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</si>
  <si>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</si>
  <si>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</si>
  <si>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</si>
  <si>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</si>
  <si>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</si>
  <si>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</si>
  <si>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</si>
  <si>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</si>
  <si>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</si>
  <si>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</si>
  <si>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</si>
  <si>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</si>
  <si>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</si>
  <si>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</si>
  <si>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</si>
  <si>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</si>
  <si>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</si>
  <si>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</si>
  <si>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</si>
  <si>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</si>
  <si>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</si>
  <si>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</si>
  <si>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</si>
  <si>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</si>
  <si>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</si>
  <si>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</si>
  <si>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</si>
  <si>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</si>
  <si>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</si>
  <si>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</si>
  <si>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</si>
  <si>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</si>
  <si>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</si>
  <si>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</si>
  <si>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</si>
  <si>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</si>
  <si>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</si>
  <si>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</si>
  <si>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</si>
  <si>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</si>
  <si>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</si>
  <si>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</si>
  <si>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</si>
  <si>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</si>
  <si>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</si>
  <si>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</si>
  <si>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</si>
  <si>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</si>
  <si>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</si>
  <si>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</si>
  <si>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</si>
  <si>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</si>
  <si>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</si>
  <si>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</si>
  <si>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</si>
  <si>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</si>
  <si>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</si>
  <si>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</si>
  <si>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</si>
  <si>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</si>
  <si>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</si>
  <si>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</si>
  <si>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</si>
  <si>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</si>
  <si>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</si>
  <si>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</si>
  <si>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</si>
  <si>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</si>
  <si>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</si>
  <si>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</si>
  <si>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</si>
  <si>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</si>
  <si>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</si>
  <si>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</si>
  <si>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</si>
  <si>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</si>
  <si>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</si>
  <si>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</si>
  <si>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</si>
  <si>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</si>
  <si>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</si>
  <si>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</si>
  <si>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</si>
  <si>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</si>
  <si>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</si>
  <si>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</si>
  <si>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</si>
  <si>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</si>
  <si>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</si>
  <si>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</si>
  <si>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</si>
  <si>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</si>
  <si>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</si>
  <si>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</si>
  <si>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</si>
  <si>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</si>
  <si>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</si>
  <si>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</si>
  <si>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</si>
  <si>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</si>
  <si>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</si>
  <si>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</si>
  <si>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</si>
  <si>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</si>
  <si>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</si>
  <si>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</si>
  <si>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</si>
  <si>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</si>
  <si>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</si>
  <si>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</si>
  <si>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</si>
  <si>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</si>
  <si>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</si>
  <si>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</si>
  <si>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</si>
  <si>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</si>
  <si>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</si>
  <si>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</si>
  <si>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</si>
  <si>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</si>
  <si>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</si>
  <si>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</si>
  <si>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</si>
  <si>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</si>
  <si>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</si>
  <si>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</si>
  <si>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</si>
  <si>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</si>
  <si>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</si>
  <si>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</si>
  <si>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</si>
  <si>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</si>
  <si>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</si>
  <si>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</si>
  <si>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</si>
  <si>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</si>
  <si>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</si>
  <si>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</si>
  <si>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</si>
  <si>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</si>
  <si>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</si>
  <si>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</si>
  <si>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</si>
  <si>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</si>
  <si>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</si>
  <si>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</si>
  <si>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</si>
  <si>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</si>
  <si>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</si>
  <si>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</si>
  <si>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</si>
  <si>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</si>
  <si>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</si>
  <si>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</si>
  <si>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</si>
  <si>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</si>
  <si>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</si>
  <si>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</si>
  <si>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</si>
  <si>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</si>
  <si>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</si>
  <si>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</si>
  <si>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</si>
  <si>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</si>
  <si>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</si>
  <si>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</si>
  <si>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</si>
  <si>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</si>
  <si>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</si>
  <si>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</si>
  <si>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</si>
  <si>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</si>
  <si>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</si>
  <si>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</si>
  <si>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</si>
  <si>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</si>
  <si>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</si>
  <si>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</si>
  <si>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</si>
  <si>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</si>
  <si>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</si>
  <si>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</si>
  <si>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</si>
  <si>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</si>
  <si>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</si>
  <si>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</si>
  <si>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</si>
  <si>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</si>
  <si>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</si>
  <si>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</si>
  <si>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</si>
  <si>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</si>
  <si>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</si>
  <si>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</si>
  <si>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</si>
  <si>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</si>
  <si>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</si>
  <si>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</si>
  <si>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</si>
  <si>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</si>
  <si>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</si>
  <si>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</si>
  <si>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</si>
  <si>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</si>
  <si>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</si>
  <si>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</si>
  <si>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</si>
  <si>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</si>
  <si>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</si>
  <si>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</si>
  <si>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</si>
  <si>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</si>
  <si>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</si>
  <si>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</si>
  <si>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</si>
  <si>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</si>
  <si>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</si>
  <si>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</si>
  <si>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</si>
  <si>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</si>
  <si>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</si>
  <si>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</si>
  <si>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</si>
  <si>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</si>
  <si>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</si>
  <si>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</si>
  <si>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</si>
  <si>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</si>
  <si>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</si>
  <si>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</si>
  <si>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</si>
  <si>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</si>
  <si>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</si>
  <si>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</si>
  <si>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</si>
  <si>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</si>
  <si>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</si>
  <si>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</si>
  <si>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</si>
  <si>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</si>
  <si>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</si>
  <si>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</si>
  <si>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</si>
  <si>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</si>
  <si>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</si>
  <si>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</si>
  <si>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</si>
  <si>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</si>
  <si>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</si>
  <si>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</si>
  <si>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</si>
  <si>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</si>
  <si>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</si>
  <si>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</si>
  <si>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</si>
  <si>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</si>
  <si>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</si>
  <si>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</si>
  <si>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</si>
  <si>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</si>
  <si>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</si>
  <si>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</si>
  <si>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</si>
  <si>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</si>
  <si>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</si>
  <si>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</si>
  <si>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</si>
  <si>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</si>
  <si>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</si>
  <si>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</si>
  <si>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</si>
  <si>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</si>
  <si>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</si>
  <si>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</si>
  <si>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</si>
  <si>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</si>
  <si>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</si>
  <si>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</si>
  <si>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</si>
  <si>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</si>
  <si>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</si>
  <si>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</si>
  <si>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</si>
  <si>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</si>
  <si>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</si>
  <si>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</si>
  <si>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</si>
  <si>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</si>
  <si>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</si>
  <si>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</si>
  <si>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</si>
  <si>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</si>
  <si>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</si>
  <si>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</si>
  <si>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</si>
  <si>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</si>
  <si>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</si>
  <si>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</si>
  <si>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</si>
  <si>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</si>
  <si>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</si>
  <si>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</si>
  <si>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</si>
  <si>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</si>
  <si>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</si>
  <si>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</si>
  <si>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</si>
  <si>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</si>
  <si>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</si>
  <si>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</si>
  <si>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</si>
  <si>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</si>
  <si>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</si>
  <si>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</si>
  <si>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</si>
  <si>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</si>
  <si>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</si>
  <si>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</si>
  <si>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</si>
  <si>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</si>
  <si>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</si>
  <si>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</si>
  <si>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</si>
  <si>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</si>
  <si>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</si>
  <si>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</si>
  <si>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</si>
  <si>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</si>
  <si>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</si>
  <si>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</si>
  <si>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</si>
  <si>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</si>
  <si>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</si>
  <si>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</si>
  <si>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</si>
  <si>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</si>
  <si>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</si>
  <si>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</si>
  <si>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</si>
  <si>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</si>
  <si>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</si>
  <si>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</si>
  <si>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</si>
  <si>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</si>
  <si>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</si>
  <si>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</si>
  <si>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</si>
  <si>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</si>
  <si>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</si>
  <si>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</si>
  <si>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</si>
  <si>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</si>
  <si>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</si>
  <si>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</si>
  <si>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</si>
  <si>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</si>
  <si>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</si>
  <si>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</si>
  <si>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</si>
  <si>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</si>
  <si>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</si>
  <si>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</si>
  <si>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</si>
  <si>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</si>
  <si>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</si>
  <si>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</si>
  <si>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</si>
  <si>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</si>
  <si>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</si>
  <si>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</si>
  <si>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</si>
  <si>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</si>
  <si>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</si>
  <si>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</si>
  <si>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</si>
  <si>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</si>
  <si>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</si>
  <si>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</si>
  <si>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</si>
  <si>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</si>
  <si>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</si>
  <si>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</si>
  <si>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</si>
  <si>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</si>
  <si>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</si>
  <si>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</si>
  <si>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</si>
  <si>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</si>
  <si>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</si>
  <si>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</si>
  <si>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</si>
  <si>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</si>
  <si>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</si>
  <si>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</si>
  <si>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</si>
  <si>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</si>
  <si>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</si>
  <si>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</si>
  <si>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</si>
  <si>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</si>
  <si>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</si>
  <si>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</si>
  <si>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</si>
  <si>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</si>
  <si>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</si>
  <si>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</si>
  <si>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</si>
  <si>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</si>
  <si>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</si>
  <si>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</si>
  <si>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</si>
  <si>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</si>
  <si>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</si>
  <si>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</si>
  <si>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</si>
  <si>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</si>
  <si>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</si>
  <si>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</si>
  <si>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</si>
  <si>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</si>
  <si>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</si>
  <si>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</si>
  <si>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</si>
  <si>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</si>
  <si>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</si>
  <si>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</si>
  <si>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</si>
  <si>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</si>
  <si>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</si>
  <si>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</si>
  <si>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</si>
  <si>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</si>
  <si>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</si>
  <si>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</si>
  <si>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</si>
  <si>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</si>
  <si>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</si>
  <si>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</si>
  <si>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</si>
  <si>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</si>
  <si>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</si>
  <si>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</si>
  <si>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</si>
  <si>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</si>
  <si>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</si>
  <si>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</si>
  <si>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</si>
  <si>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</si>
  <si>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</si>
  <si>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</si>
  <si>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</si>
  <si>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</si>
  <si>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</si>
  <si>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</si>
  <si>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</si>
  <si>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</si>
  <si>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</si>
  <si>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</si>
  <si>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</si>
  <si>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</si>
  <si>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</si>
  <si>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</si>
  <si>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</si>
  <si>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</si>
  <si>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</si>
  <si>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</si>
  <si>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</si>
  <si>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</si>
  <si>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</si>
  <si>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</si>
  <si>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</si>
  <si>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</si>
  <si>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</si>
  <si>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</si>
  <si>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</si>
  <si>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</si>
  <si>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</si>
  <si>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</si>
  <si>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</si>
  <si>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</si>
  <si>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</si>
  <si>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</si>
  <si>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</si>
  <si>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</si>
  <si>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</si>
  <si>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</si>
  <si>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</si>
  <si>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</si>
  <si>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</si>
  <si>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</si>
  <si>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</si>
  <si>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</si>
  <si>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</si>
  <si>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</si>
  <si>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</si>
  <si>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</si>
  <si>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</si>
  <si>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</si>
  <si>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</si>
  <si>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</si>
  <si>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</si>
  <si>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</si>
  <si>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</si>
  <si>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</si>
  <si>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</si>
  <si>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</si>
  <si>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</si>
  <si>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</si>
  <si>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</si>
  <si>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</si>
  <si>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</si>
  <si>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</si>
  <si>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</si>
  <si>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</si>
  <si>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</si>
  <si>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</si>
  <si>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</si>
  <si>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</si>
  <si>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</si>
  <si>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</si>
  <si>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</si>
  <si>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</si>
  <si>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</si>
  <si>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</si>
  <si>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</si>
  <si>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</si>
  <si>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</si>
  <si>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</si>
  <si>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</si>
  <si>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</si>
  <si>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</si>
  <si>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</si>
  <si>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</si>
  <si>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</si>
  <si>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</si>
  <si>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</si>
  <si>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</si>
  <si>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</si>
  <si>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</si>
  <si>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</si>
  <si>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</si>
  <si>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</si>
  <si>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</si>
  <si>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</si>
  <si>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</si>
  <si>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</si>
  <si>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</si>
  <si>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</si>
  <si>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</si>
  <si>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</si>
  <si>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</si>
  <si>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</si>
  <si>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</si>
  <si>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</si>
  <si>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</si>
  <si>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</si>
  <si>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</si>
  <si>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</si>
  <si>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</si>
  <si>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</si>
  <si>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</si>
  <si>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</si>
  <si>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</si>
  <si>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</si>
  <si>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</si>
  <si>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</si>
  <si>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</si>
  <si>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</si>
  <si>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</si>
  <si>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</si>
  <si>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</si>
  <si>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</si>
  <si>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</si>
  <si>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</si>
  <si>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</si>
  <si>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</si>
  <si>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</si>
  <si>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</si>
  <si>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</si>
  <si>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</si>
  <si>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</si>
  <si>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</si>
  <si>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</si>
  <si>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</si>
  <si>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</si>
  <si>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</si>
  <si>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</si>
  <si>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</si>
  <si>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</si>
  <si>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</si>
  <si>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</si>
  <si>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</si>
  <si>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</si>
  <si>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</si>
  <si>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</si>
  <si>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</si>
  <si>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</si>
  <si>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</si>
  <si>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</si>
  <si>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</si>
  <si>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</si>
  <si>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</si>
  <si>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</si>
  <si>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</si>
  <si>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</si>
  <si>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</si>
  <si>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</si>
  <si>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</si>
  <si>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</si>
  <si>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</si>
  <si>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</si>
  <si>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</si>
  <si>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</si>
  <si>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</si>
  <si>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</si>
  <si>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</si>
  <si>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</si>
  <si>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</si>
  <si>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</si>
  <si>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</si>
  <si>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</si>
  <si>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</si>
  <si>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</si>
  <si>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</si>
  <si>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</si>
  <si>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</si>
  <si>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</si>
  <si>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</si>
  <si>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</si>
  <si>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</si>
  <si>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</si>
  <si>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</si>
  <si>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</si>
  <si>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</si>
  <si>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</si>
  <si>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</si>
  <si>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</si>
  <si>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</si>
  <si>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</si>
  <si>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</si>
  <si>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</si>
  <si>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</si>
  <si>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</si>
  <si>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</si>
  <si>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</si>
  <si>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</si>
  <si>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</si>
  <si>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</si>
  <si>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</si>
  <si>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</si>
  <si>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</si>
  <si>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</si>
  <si>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</si>
  <si>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</si>
  <si>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</si>
  <si>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</si>
  <si>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</si>
  <si>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</si>
  <si>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</si>
  <si>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</si>
  <si>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</si>
  <si>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</si>
  <si>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</si>
  <si>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</si>
  <si>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</si>
  <si>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</si>
  <si>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</si>
  <si>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</si>
  <si>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</si>
  <si>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</si>
  <si>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</si>
  <si>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</si>
  <si>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</si>
  <si>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</si>
  <si>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</si>
  <si>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</si>
  <si>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</si>
  <si>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</si>
  <si>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</si>
  <si>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</si>
  <si>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</si>
  <si>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</si>
  <si>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</si>
  <si>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</si>
  <si>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</si>
  <si>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</si>
  <si>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</si>
  <si>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</si>
  <si>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</si>
  <si>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</si>
  <si>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</si>
  <si>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</si>
  <si>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</si>
  <si>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</si>
  <si>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</si>
  <si>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</si>
  <si>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</si>
  <si>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</si>
  <si>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</si>
  <si>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</si>
  <si>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</si>
  <si>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</si>
  <si>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</si>
  <si>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</si>
  <si>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</si>
  <si>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</si>
  <si>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</si>
  <si>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</si>
  <si>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</si>
  <si>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</si>
  <si>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</si>
  <si>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</si>
  <si>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</si>
  <si>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</si>
  <si>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</si>
  <si>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</si>
  <si>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</si>
  <si>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</si>
  <si>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</si>
  <si>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</si>
  <si>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</si>
  <si>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</si>
  <si>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</si>
  <si>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</si>
  <si>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</si>
  <si>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</si>
  <si>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</si>
  <si>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</si>
  <si>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</si>
  <si>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</si>
  <si>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</si>
  <si>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</si>
  <si>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</si>
  <si>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</si>
  <si>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</si>
  <si>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</si>
  <si>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</si>
  <si>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</si>
  <si>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</si>
  <si>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</si>
  <si>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</si>
  <si>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</si>
  <si>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</si>
  <si>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</si>
  <si>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</si>
  <si>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</si>
  <si>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</si>
  <si>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</si>
  <si>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</si>
  <si>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</si>
  <si>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</si>
  <si>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</si>
  <si>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</si>
  <si>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</si>
  <si>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</si>
  <si>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</si>
  <si>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</si>
  <si>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</si>
  <si>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</si>
  <si>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</si>
  <si>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</si>
  <si>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</si>
  <si>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</si>
  <si>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</si>
  <si>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</si>
  <si>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</si>
  <si>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</si>
  <si>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</si>
  <si>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</si>
  <si>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</si>
  <si>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</si>
  <si>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</si>
  <si>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</si>
  <si>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</si>
  <si>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</si>
  <si>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</si>
  <si>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</si>
  <si>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</si>
  <si>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</si>
  <si>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</si>
  <si>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</si>
  <si>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</si>
  <si>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</si>
  <si>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</si>
  <si>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</si>
  <si>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</si>
  <si>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</si>
  <si>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</si>
  <si>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</si>
  <si>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</si>
  <si>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</si>
  <si>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</si>
  <si>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</si>
  <si>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</si>
  <si>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</si>
  <si>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</si>
  <si>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</si>
  <si>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</si>
  <si>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</si>
  <si>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</si>
  <si>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</si>
  <si>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</si>
  <si>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</si>
  <si>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</si>
  <si>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</si>
  <si>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</si>
  <si>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</si>
  <si>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</si>
  <si>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</si>
  <si>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</si>
  <si>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</si>
  <si>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</si>
  <si>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</si>
  <si>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</si>
  <si>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</si>
  <si>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</si>
  <si>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</si>
  <si>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</si>
  <si>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</si>
  <si>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</si>
  <si>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</si>
  <si>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</si>
  <si>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</si>
  <si>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</si>
  <si>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</si>
  <si>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</si>
  <si>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</si>
  <si>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</si>
  <si>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</si>
  <si>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</si>
  <si>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</si>
  <si>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</si>
  <si>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</si>
  <si>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</si>
  <si>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</si>
  <si>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</si>
  <si>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</si>
  <si>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</si>
  <si>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</si>
  <si>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</si>
  <si>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</si>
  <si>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</si>
  <si>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</si>
  <si>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</si>
  <si>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</si>
  <si>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</si>
  <si>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</si>
  <si>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</si>
  <si>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</si>
  <si>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</si>
  <si>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</si>
  <si>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</si>
  <si>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</si>
  <si>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</si>
  <si>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</si>
  <si>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</si>
  <si>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</si>
  <si>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</si>
  <si>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</si>
  <si>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</si>
  <si>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</si>
  <si>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</si>
  <si>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</si>
  <si>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</si>
  <si>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</si>
  <si>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</si>
  <si>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</si>
  <si>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</si>
  <si>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</si>
  <si>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</si>
  <si>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</si>
  <si>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</si>
  <si>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</si>
  <si>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</si>
  <si>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</si>
  <si>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</si>
  <si>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</si>
  <si>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</si>
  <si>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</si>
  <si>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</si>
  <si>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</si>
  <si>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</si>
  <si>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</si>
  <si>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</si>
  <si>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</si>
  <si>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</si>
  <si>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</si>
  <si>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</si>
  <si>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</si>
  <si>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</si>
  <si>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</si>
  <si>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</si>
  <si>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</si>
  <si>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</si>
  <si>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</si>
  <si>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</si>
  <si>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</si>
  <si>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</si>
  <si>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</si>
  <si>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</si>
  <si>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</si>
  <si>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</si>
  <si>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</si>
  <si>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</si>
  <si>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</si>
  <si>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</si>
  <si>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</si>
  <si>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</si>
  <si>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</si>
  <si>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</si>
  <si>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</si>
  <si>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</si>
  <si>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</si>
  <si>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</si>
  <si>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</si>
  <si>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</si>
  <si>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</si>
  <si>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</si>
  <si>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</si>
  <si>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</si>
  <si>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</si>
  <si>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</si>
  <si>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</si>
  <si>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</si>
  <si>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</si>
  <si>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</si>
  <si>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</si>
  <si>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</si>
  <si>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</si>
  <si>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</si>
  <si>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</si>
  <si>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</si>
  <si>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</si>
  <si>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</si>
  <si>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</si>
  <si>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</si>
  <si>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</si>
  <si>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</si>
  <si>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</si>
  <si>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</si>
  <si>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</si>
  <si>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</si>
  <si>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</si>
  <si>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</si>
  <si>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</si>
  <si>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</si>
  <si>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</si>
  <si>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</si>
  <si>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</si>
  <si>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</si>
  <si>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</si>
  <si>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</si>
  <si>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</si>
  <si>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</si>
  <si>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</si>
  <si>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</si>
  <si>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</si>
  <si>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</si>
  <si>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</si>
  <si>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</si>
  <si>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</si>
  <si>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</si>
  <si>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</si>
  <si>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</si>
  <si>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</si>
  <si>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</si>
  <si>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</si>
  <si>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</si>
  <si>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</si>
  <si>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</si>
  <si>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</si>
  <si>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</si>
  <si>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</si>
  <si>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</si>
  <si>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</si>
  <si>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</si>
  <si>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</si>
  <si>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</si>
  <si>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</si>
  <si>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</si>
  <si>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</si>
  <si>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</si>
  <si>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</si>
  <si>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</si>
  <si>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</si>
  <si>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</si>
  <si>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</si>
  <si>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</si>
  <si>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</si>
  <si>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</si>
  <si>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</si>
  <si>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</si>
  <si>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</si>
  <si>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</si>
  <si>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</si>
  <si>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</si>
  <si>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</si>
  <si>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</si>
  <si>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</si>
  <si>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</si>
  <si>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</si>
  <si>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</si>
  <si>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</si>
  <si>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</si>
  <si>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</si>
  <si>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</si>
  <si>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</si>
  <si>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</si>
  <si>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</si>
  <si>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</si>
  <si>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</si>
  <si>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</si>
  <si>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</si>
  <si>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</si>
  <si>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</si>
  <si>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</si>
  <si>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</si>
  <si>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</si>
  <si>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</si>
  <si>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</si>
  <si>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</si>
  <si>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</si>
  <si>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</si>
  <si>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</si>
  <si>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</si>
  <si>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</si>
  <si>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</si>
  <si>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</si>
  <si>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</si>
  <si>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</si>
  <si>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</si>
  <si>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</si>
  <si>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</si>
  <si>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</si>
  <si>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</si>
  <si>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</si>
  <si>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</si>
  <si>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</si>
  <si>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</si>
  <si>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</si>
  <si>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</si>
  <si>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</si>
  <si>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</si>
  <si>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</si>
  <si>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</si>
  <si>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</si>
  <si>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</si>
  <si>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</si>
  <si>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</si>
  <si>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</si>
  <si>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</si>
  <si>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</si>
  <si>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</si>
  <si>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</si>
  <si>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</si>
  <si>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</si>
  <si>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</si>
  <si>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</si>
  <si>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</si>
  <si>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</si>
  <si>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</si>
  <si>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</si>
  <si>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</si>
  <si>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</si>
  <si>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</si>
  <si>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</si>
  <si>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</si>
  <si>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</si>
  <si>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</si>
  <si>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</si>
  <si>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</si>
  <si>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</si>
  <si>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</si>
  <si>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</si>
  <si>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</si>
  <si>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</si>
  <si>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</si>
  <si>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</si>
  <si>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</si>
  <si>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</si>
  <si>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</si>
  <si>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</si>
  <si>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</si>
  <si>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</si>
  <si>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</si>
  <si>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</si>
  <si>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</si>
  <si>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</si>
  <si>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</si>
  <si>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</si>
  <si>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</si>
  <si>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</si>
  <si>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</si>
  <si>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</si>
  <si>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</si>
  <si>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</si>
  <si>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</si>
  <si>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</si>
  <si>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</si>
  <si>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</si>
  <si>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</si>
  <si>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</si>
  <si>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</si>
  <si>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</si>
  <si>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</si>
  <si>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</si>
  <si>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</si>
  <si>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</si>
  <si>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</si>
  <si>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</si>
  <si>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</si>
  <si>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</si>
  <si>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</si>
  <si>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</si>
  <si>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</si>
  <si>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</si>
  <si>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</si>
  <si>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</si>
  <si>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</si>
  <si>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</si>
  <si>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</si>
  <si>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</si>
  <si>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</si>
  <si>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</si>
  <si>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</si>
  <si>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</si>
  <si>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</si>
  <si>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</si>
  <si>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</si>
  <si>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</si>
  <si>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</si>
  <si>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</si>
  <si>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</si>
  <si>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</si>
  <si>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</si>
  <si>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</si>
  <si>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</si>
  <si>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</si>
  <si>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</si>
  <si>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</si>
  <si>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</si>
  <si>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</si>
  <si>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</si>
  <si>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</si>
  <si>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</si>
  <si>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</si>
  <si>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</si>
  <si>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</si>
  <si>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</si>
  <si>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</si>
  <si>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</si>
  <si>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</si>
  <si>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</si>
  <si>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</si>
  <si>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</si>
  <si>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</si>
  <si>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</si>
  <si>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</si>
  <si>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</si>
  <si>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</si>
  <si>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</si>
  <si>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</si>
  <si>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</si>
  <si>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</si>
  <si>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</si>
  <si>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</si>
  <si>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</si>
  <si>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</si>
  <si>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</si>
  <si>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</si>
  <si>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</si>
  <si>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</si>
  <si>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</si>
  <si>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</si>
  <si>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</si>
  <si>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</si>
  <si>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</si>
  <si>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</si>
  <si>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</si>
  <si>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</si>
  <si>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</si>
  <si>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</si>
  <si>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</si>
  <si>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</si>
  <si>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</si>
  <si>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</si>
  <si>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</si>
  <si>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</si>
  <si>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</si>
  <si>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</si>
  <si>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</si>
  <si>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</si>
  <si>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</si>
  <si>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</si>
  <si>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</si>
  <si>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</si>
  <si>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</si>
  <si>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</si>
  <si>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</si>
  <si>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</si>
  <si>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</si>
  <si>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</si>
  <si>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</si>
  <si>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</si>
  <si>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</si>
  <si>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</si>
  <si>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</si>
  <si>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</si>
  <si>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</si>
  <si>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</si>
  <si>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</si>
  <si>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</si>
  <si>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</si>
  <si>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</si>
  <si>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</si>
  <si>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</si>
  <si>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</si>
  <si>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</si>
  <si>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</si>
  <si>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</si>
  <si>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</si>
  <si>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</si>
  <si>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</si>
  <si>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</si>
  <si>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</si>
  <si>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</si>
  <si>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</si>
  <si>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</si>
  <si>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</si>
  <si>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</si>
  <si>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</si>
  <si>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</si>
  <si>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</si>
  <si>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</si>
  <si>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</si>
  <si>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</si>
  <si>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</si>
  <si>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</si>
  <si>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</si>
  <si>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</si>
  <si>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</si>
  <si>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</si>
  <si>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</si>
  <si>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</si>
  <si>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</si>
  <si>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</si>
  <si>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</si>
  <si>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</si>
  <si>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</si>
  <si>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</si>
  <si>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</si>
  <si>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</si>
  <si>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</si>
  <si>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</si>
  <si>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</si>
  <si>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</si>
  <si>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</si>
  <si>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</si>
  <si>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</si>
  <si>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</si>
  <si>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</si>
  <si>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</si>
  <si>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</si>
  <si>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</si>
  <si>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</si>
  <si>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</si>
  <si>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</si>
  <si>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</si>
  <si>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</si>
  <si>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</si>
  <si>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</si>
  <si>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</si>
  <si>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</si>
  <si>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</si>
  <si>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</si>
  <si>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</si>
  <si>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</si>
  <si>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</si>
  <si>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</si>
  <si>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</si>
  <si>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</si>
  <si>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</si>
  <si>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</si>
  <si>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</si>
  <si>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</si>
  <si>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</si>
  <si>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</si>
  <si>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</si>
  <si>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</si>
  <si>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</si>
  <si>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</si>
  <si>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</si>
  <si>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</si>
  <si>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</si>
  <si>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</si>
  <si>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</si>
  <si>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</si>
  <si>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</si>
  <si>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</si>
  <si>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</si>
  <si>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</si>
  <si>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</si>
  <si>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</si>
  <si>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</si>
  <si>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</si>
  <si>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</si>
  <si>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</si>
  <si>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</si>
  <si>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</si>
  <si>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</si>
  <si>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</si>
  <si>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</si>
  <si>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</si>
  <si>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</si>
  <si>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</si>
  <si>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</si>
  <si>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</si>
  <si>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</si>
  <si>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</si>
  <si>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</si>
  <si>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</si>
  <si>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</si>
  <si>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</si>
  <si>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</si>
  <si>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</si>
  <si>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</si>
  <si>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</si>
  <si>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</si>
  <si>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</si>
  <si>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</si>
  <si>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</si>
  <si>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</si>
  <si>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</si>
  <si>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</si>
  <si>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</si>
  <si>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</si>
  <si>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</si>
  <si>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</si>
  <si>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</si>
  <si>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</si>
  <si>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</si>
  <si>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</si>
  <si>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</si>
  <si>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</si>
  <si>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</si>
  <si>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</si>
  <si>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</si>
  <si>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</si>
  <si>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</si>
  <si>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</si>
  <si>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</si>
  <si>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</si>
  <si>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</si>
  <si>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</si>
  <si>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</si>
  <si>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</si>
  <si>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</si>
  <si>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</si>
  <si>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</si>
  <si>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</si>
  <si>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</si>
  <si>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</si>
  <si>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</si>
  <si>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</si>
  <si>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</si>
  <si>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</si>
  <si>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</si>
  <si>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</si>
  <si>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</si>
  <si>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</si>
  <si>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</si>
  <si>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</si>
  <si>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</si>
  <si>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</si>
  <si>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</si>
  <si>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</si>
  <si>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</si>
  <si>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</si>
  <si>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</si>
  <si>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</si>
  <si>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</si>
  <si>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</si>
  <si>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</si>
  <si>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</si>
  <si>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</si>
  <si>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</si>
  <si>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</si>
  <si>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</si>
  <si>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</si>
  <si>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</si>
  <si>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</si>
  <si>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</si>
  <si>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</si>
  <si>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</si>
  <si>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</si>
  <si>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</si>
  <si>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</si>
  <si>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</si>
  <si>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</si>
  <si>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</si>
  <si>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</si>
  <si>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</si>
  <si>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</si>
  <si>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</si>
  <si>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</si>
  <si>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</si>
  <si>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</si>
  <si>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</si>
  <si>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</si>
  <si>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</si>
  <si>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</si>
  <si>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</si>
  <si>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</si>
  <si>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</si>
  <si>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</si>
  <si>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</si>
  <si>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</si>
  <si>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</si>
  <si>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</si>
  <si>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</si>
  <si>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</si>
  <si>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</si>
  <si>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</si>
  <si>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</si>
  <si>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</si>
  <si>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</si>
  <si>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</si>
  <si>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</si>
  <si>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</si>
  <si>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</si>
  <si>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</si>
  <si>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</si>
  <si>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</si>
  <si>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</si>
  <si>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</si>
  <si>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</si>
  <si>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</si>
  <si>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</si>
  <si>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</si>
  <si>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</si>
  <si>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</si>
  <si>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</si>
  <si>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</si>
  <si>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</si>
  <si>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</si>
  <si>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</si>
  <si>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</si>
  <si>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</si>
  <si>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</si>
  <si>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</si>
  <si>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</si>
  <si>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</si>
  <si>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</si>
  <si>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</si>
  <si>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</si>
  <si>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</si>
  <si>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</si>
  <si>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</si>
  <si>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</si>
  <si>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</si>
  <si>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</si>
  <si>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</si>
  <si>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</si>
  <si>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</si>
  <si>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</si>
  <si>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</si>
  <si>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</si>
  <si>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</si>
  <si>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</si>
  <si>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</si>
  <si>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</si>
  <si>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</si>
  <si>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</si>
  <si>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</si>
  <si>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</si>
  <si>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</si>
  <si>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</si>
  <si>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</si>
  <si>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</si>
  <si>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</si>
  <si>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</si>
  <si>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</si>
  <si>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</si>
  <si>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</si>
  <si>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</si>
  <si>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</si>
  <si>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</si>
  <si>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</si>
  <si>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</si>
  <si>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</si>
  <si>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</si>
  <si>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</si>
  <si>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</si>
  <si>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</si>
  <si>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</si>
  <si>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</si>
  <si>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</si>
  <si>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</si>
  <si>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</si>
  <si>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</si>
  <si>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</si>
  <si>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</si>
  <si>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</si>
  <si>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</si>
  <si>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</si>
  <si>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</si>
  <si>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</si>
  <si>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</si>
  <si>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</si>
  <si>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</si>
  <si>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</si>
  <si>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</si>
  <si>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</si>
  <si>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</si>
  <si>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</si>
  <si>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</si>
  <si>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</si>
  <si>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</si>
  <si>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</si>
  <si>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</si>
  <si>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</si>
  <si>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</si>
  <si>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</si>
  <si>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</si>
  <si>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</si>
  <si>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</si>
  <si>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</si>
  <si>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</si>
  <si>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</si>
  <si>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</si>
  <si>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</si>
  <si>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</si>
  <si>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</si>
  <si>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</si>
  <si>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</si>
  <si>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</si>
  <si>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</si>
  <si>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</si>
  <si>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</si>
  <si>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</si>
  <si>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</si>
  <si>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</si>
  <si>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</si>
  <si>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</si>
  <si>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</si>
  <si>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</si>
  <si>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</si>
  <si>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</si>
  <si>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</si>
  <si>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</si>
  <si>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</si>
  <si>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</si>
  <si>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</si>
  <si>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</si>
  <si>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</si>
  <si>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</si>
  <si>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</si>
  <si>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</si>
  <si>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</si>
  <si>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</si>
  <si>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</si>
  <si>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</si>
  <si>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</si>
  <si>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</si>
  <si>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</si>
  <si>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</si>
  <si>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</si>
  <si>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</si>
  <si>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</si>
  <si>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</si>
  <si>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</si>
  <si>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</si>
  <si>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</si>
  <si>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</si>
  <si>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</si>
  <si>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</si>
  <si>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</si>
  <si>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</si>
  <si>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</si>
  <si>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</si>
  <si>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</si>
  <si>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</si>
  <si>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</si>
  <si>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</si>
  <si>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</si>
  <si>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</si>
  <si>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</si>
  <si>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</si>
  <si>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</si>
  <si>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</si>
  <si>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</si>
  <si>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</si>
  <si>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</si>
  <si>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</si>
  <si>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</si>
  <si>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</si>
  <si>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</si>
  <si>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</si>
  <si>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</si>
  <si>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</si>
  <si>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</si>
  <si>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</si>
  <si>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</si>
  <si>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</si>
  <si>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</si>
  <si>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</si>
  <si>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</si>
  <si>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</si>
  <si>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</si>
  <si>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</si>
  <si>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</si>
  <si>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</si>
  <si>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</si>
  <si>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</si>
  <si>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</si>
  <si>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</si>
  <si>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</si>
  <si>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</si>
  <si>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</si>
  <si>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</si>
  <si>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</si>
  <si>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</si>
  <si>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</si>
  <si>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</si>
  <si>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</si>
  <si>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</si>
  <si>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</si>
  <si>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</si>
  <si>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</si>
  <si>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</si>
  <si>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</si>
  <si>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</si>
  <si>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</si>
  <si>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</si>
  <si>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</si>
  <si>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</si>
  <si>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</si>
  <si>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</si>
  <si>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</si>
  <si>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</si>
  <si>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</si>
  <si>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</si>
  <si>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</si>
  <si>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</si>
  <si>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</si>
  <si>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</si>
  <si>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</si>
  <si>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</si>
  <si>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</si>
  <si>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</si>
  <si>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</si>
  <si>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</si>
  <si>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</si>
  <si>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</si>
  <si>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</si>
  <si>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</si>
  <si>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</si>
  <si>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</si>
  <si>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</si>
  <si>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</si>
  <si>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</si>
  <si>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</si>
  <si>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</si>
  <si>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</si>
  <si>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</si>
  <si>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</si>
  <si>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</si>
  <si>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</si>
  <si>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</si>
  <si>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</si>
  <si>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</si>
  <si>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</si>
  <si>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</si>
  <si>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</si>
  <si>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</si>
  <si>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</si>
  <si>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</si>
  <si>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</si>
  <si>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</si>
  <si>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</si>
  <si>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</si>
  <si>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</si>
  <si>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</si>
  <si>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</si>
  <si>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</si>
  <si>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</si>
  <si>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</si>
  <si>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</si>
  <si>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</si>
  <si>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</si>
  <si>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</si>
  <si>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</si>
  <si>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</si>
  <si>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</si>
  <si>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</si>
  <si>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</si>
  <si>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</si>
  <si>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</si>
  <si>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</si>
  <si>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</si>
  <si>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</si>
  <si>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</si>
  <si>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</si>
  <si>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</si>
  <si>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</si>
  <si>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</si>
  <si>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</si>
  <si>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</si>
  <si>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</si>
  <si>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</si>
  <si>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</si>
  <si>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</si>
  <si>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</si>
  <si>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</si>
  <si>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</si>
  <si>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</si>
  <si>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</si>
  <si>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</si>
  <si>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</si>
  <si>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</si>
  <si>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</si>
  <si>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</si>
  <si>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</si>
  <si>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</si>
  <si>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</si>
  <si>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</si>
  <si>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</si>
  <si>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</si>
  <si>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</si>
  <si>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</si>
  <si>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</si>
  <si>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</si>
  <si>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</si>
  <si>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</si>
  <si>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</si>
  <si>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</si>
  <si>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</si>
  <si>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</si>
  <si>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</si>
  <si>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</si>
  <si>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</si>
  <si>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</si>
  <si>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</si>
  <si>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</si>
  <si>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</si>
  <si>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</si>
  <si>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</si>
  <si>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</si>
  <si>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</si>
  <si>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</si>
  <si>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</si>
  <si>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</si>
  <si>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</si>
  <si>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</si>
  <si>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</si>
  <si>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</si>
  <si>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</si>
  <si>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</si>
  <si>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</si>
  <si>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</si>
  <si>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</si>
  <si>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</si>
  <si>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</si>
  <si>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</si>
  <si>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</si>
  <si>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</si>
  <si>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</si>
  <si>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</si>
  <si>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</si>
  <si>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</si>
  <si>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</si>
  <si>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</si>
  <si>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</si>
  <si>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</si>
  <si>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</si>
  <si>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</si>
  <si>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</si>
  <si>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</si>
  <si>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</si>
  <si>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</si>
  <si>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</si>
  <si>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</si>
  <si>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</si>
  <si>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</si>
  <si>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</si>
  <si>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</si>
  <si>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</si>
  <si>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</si>
  <si>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</si>
  <si>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</si>
  <si>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</si>
  <si>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</si>
  <si>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</si>
  <si>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</si>
  <si>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</si>
  <si>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</si>
  <si>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</si>
  <si>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</si>
  <si>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</si>
  <si>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</si>
  <si>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</si>
  <si>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</si>
  <si>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</si>
  <si>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</si>
  <si>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</si>
  <si>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</si>
  <si>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</si>
  <si>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</si>
  <si>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</si>
  <si>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</si>
  <si>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</si>
  <si>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</si>
  <si>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</si>
  <si>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</si>
  <si>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</si>
  <si>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</si>
  <si>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</si>
  <si>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</si>
  <si>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</si>
  <si>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</si>
  <si>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</si>
  <si>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</si>
  <si>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</si>
  <si>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</si>
  <si>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</si>
  <si>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</si>
  <si>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</si>
  <si>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</si>
  <si>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</si>
  <si>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</si>
  <si>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</si>
  <si>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</si>
  <si>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</si>
  <si>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</si>
  <si>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</si>
  <si>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</si>
  <si>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</si>
  <si>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</si>
  <si>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</si>
  <si>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</si>
  <si>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</si>
  <si>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</si>
  <si>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</si>
  <si>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</si>
  <si>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</si>
  <si>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</si>
  <si>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</si>
  <si>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</si>
  <si>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</si>
  <si>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</si>
  <si>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</si>
  <si>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</si>
  <si>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</si>
  <si>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</si>
  <si>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</si>
  <si>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</si>
  <si>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</si>
  <si>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</si>
  <si>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</si>
  <si>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</si>
  <si>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</si>
  <si>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</si>
  <si>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</si>
  <si>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</si>
  <si>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</si>
  <si>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</si>
  <si>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</si>
  <si>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</si>
  <si>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</si>
  <si>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</si>
  <si>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</si>
  <si>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</si>
  <si>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</si>
  <si>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</si>
  <si>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</si>
  <si>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</si>
  <si>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</si>
  <si>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</si>
  <si>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</si>
  <si>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</si>
  <si>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</si>
  <si>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</si>
  <si>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</si>
  <si>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</si>
  <si>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</si>
  <si>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</si>
  <si>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</si>
  <si>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</si>
  <si>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</si>
  <si>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</si>
  <si>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</si>
  <si>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</si>
  <si>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</si>
  <si>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</si>
  <si>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</si>
  <si>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</si>
  <si>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</si>
  <si>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</si>
  <si>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</si>
  <si>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</si>
  <si>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</si>
  <si>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</si>
  <si>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</si>
  <si>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</si>
  <si>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</si>
  <si>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</si>
  <si>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</si>
  <si>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</si>
  <si>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</si>
  <si>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</si>
  <si>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</si>
  <si>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</si>
  <si>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</si>
  <si>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</si>
  <si>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</si>
  <si>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</si>
  <si>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</si>
  <si>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</si>
  <si>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</si>
  <si>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</si>
  <si>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</si>
  <si>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</si>
  <si>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</si>
  <si>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</si>
  <si>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</si>
  <si>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</si>
  <si>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</si>
  <si>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</si>
  <si>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</si>
  <si>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</si>
  <si>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</si>
  <si>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</si>
  <si>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</si>
  <si>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</si>
  <si>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</si>
  <si>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</si>
  <si>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</si>
  <si>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</si>
  <si>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</si>
  <si>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</si>
  <si>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</si>
  <si>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</si>
  <si>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</si>
  <si>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</si>
  <si>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</si>
  <si>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</si>
  <si>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</si>
  <si>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</si>
  <si>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</si>
  <si>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</si>
  <si>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</si>
  <si>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</si>
  <si>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</si>
  <si>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</si>
  <si>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</si>
  <si>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</si>
  <si>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</si>
  <si>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</si>
  <si>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</si>
  <si>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</si>
  <si>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</si>
  <si>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</si>
  <si>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</si>
  <si>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</si>
  <si>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</si>
  <si>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</si>
  <si>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</si>
  <si>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</si>
  <si>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</si>
  <si>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</si>
  <si>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</si>
  <si>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</si>
  <si>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</si>
  <si>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</si>
  <si>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</si>
  <si>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</si>
  <si>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</si>
  <si>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</si>
  <si>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</si>
  <si>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</si>
  <si>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</si>
  <si>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</si>
  <si>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</si>
  <si>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</si>
  <si>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</si>
  <si>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</si>
  <si>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</si>
  <si>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</si>
  <si>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</si>
  <si>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</si>
  <si>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</si>
  <si>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</si>
  <si>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</si>
  <si>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</si>
  <si>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</si>
  <si>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</si>
  <si>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</si>
  <si>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</si>
  <si>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</si>
  <si>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</si>
  <si>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</si>
  <si>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</si>
  <si>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</si>
  <si>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</si>
  <si>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</si>
  <si>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</si>
  <si>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</si>
  <si>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</si>
  <si>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</si>
  <si>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</si>
  <si>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</si>
  <si>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</si>
  <si>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</si>
  <si>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</si>
  <si>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</si>
  <si>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</si>
  <si>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</si>
  <si>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</si>
  <si>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</si>
  <si>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</si>
  <si>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</si>
  <si>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</si>
  <si>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</si>
  <si>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</si>
  <si>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</si>
  <si>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</si>
  <si>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</si>
  <si>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</si>
  <si>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</si>
  <si>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</si>
  <si>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</si>
  <si>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</si>
  <si>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</si>
  <si>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</si>
  <si>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</si>
  <si>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</si>
  <si>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</si>
  <si>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</si>
  <si>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</si>
  <si>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</si>
  <si>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</si>
  <si>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</si>
  <si>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</si>
  <si>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</si>
  <si>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</si>
  <si>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</si>
  <si>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</si>
  <si>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</si>
  <si>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</si>
  <si>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</si>
  <si>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</si>
  <si>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</si>
  <si>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</si>
  <si>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</si>
  <si>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</si>
  <si>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</si>
  <si>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</si>
  <si>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</si>
  <si>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</si>
  <si>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</si>
  <si>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</si>
  <si>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</si>
  <si>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</si>
  <si>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</si>
  <si>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</si>
  <si>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</si>
  <si>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</si>
  <si>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</si>
  <si>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</si>
  <si>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</si>
  <si>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</si>
  <si>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</si>
  <si>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</si>
  <si>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</si>
  <si>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</si>
  <si>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</si>
  <si>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</si>
  <si>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</si>
  <si>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</si>
  <si>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</si>
  <si>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</si>
  <si>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</si>
  <si>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</si>
  <si>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</si>
  <si>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</si>
  <si>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</si>
  <si>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</si>
  <si>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</si>
  <si>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</si>
  <si>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</si>
  <si>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</si>
  <si>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</si>
  <si>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</si>
  <si>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</si>
  <si>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</si>
  <si>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</si>
  <si>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</si>
  <si>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</si>
  <si>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</si>
  <si>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</si>
  <si>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</si>
  <si>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</si>
  <si>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</si>
  <si>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</si>
  <si>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</si>
  <si>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</si>
  <si>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</si>
  <si>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</si>
  <si>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</si>
  <si>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</si>
  <si>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</si>
  <si>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</si>
  <si>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</si>
  <si>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</si>
  <si>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</si>
  <si>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</si>
  <si>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</si>
  <si>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</si>
  <si>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</si>
  <si>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</si>
  <si>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</si>
  <si>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</si>
  <si>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</si>
  <si>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</si>
  <si>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</si>
  <si>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</si>
  <si>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</si>
  <si>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</si>
  <si>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</si>
  <si>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</si>
  <si>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</si>
  <si>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</si>
  <si>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</si>
  <si>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</si>
  <si>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</si>
  <si>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</si>
  <si>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</si>
  <si>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</si>
  <si>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</si>
  <si>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</si>
  <si>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</si>
  <si>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</si>
  <si>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</si>
  <si>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</si>
  <si>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</si>
  <si>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</si>
  <si>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</si>
  <si>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</si>
  <si>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</si>
  <si>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</si>
  <si>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</si>
  <si>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</si>
  <si>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</si>
  <si>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</si>
  <si>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</si>
  <si>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</si>
  <si>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</si>
  <si>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</si>
  <si>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</si>
  <si>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</si>
  <si>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</si>
  <si>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</si>
  <si>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</si>
  <si>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</si>
  <si>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</si>
  <si>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</si>
  <si>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</si>
  <si>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</si>
  <si>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</si>
  <si>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</si>
  <si>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</si>
  <si>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</si>
  <si>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</si>
  <si>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</si>
  <si>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</si>
  <si>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</si>
  <si>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</si>
  <si>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</si>
  <si>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</si>
  <si>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</si>
  <si>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</si>
  <si>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</si>
  <si>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</si>
  <si>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</si>
  <si>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</si>
  <si>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</si>
  <si>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</si>
  <si>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</si>
  <si>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</si>
  <si>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</si>
  <si>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</si>
  <si>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</si>
  <si>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</si>
  <si>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</si>
  <si>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</si>
  <si>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</si>
  <si>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</si>
  <si>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</si>
  <si>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</si>
  <si>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</si>
  <si>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</si>
  <si>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</si>
  <si>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</si>
  <si>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</si>
  <si>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</si>
  <si>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</si>
  <si>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</si>
  <si>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</si>
  <si>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</si>
  <si>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</si>
  <si>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</si>
  <si>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</si>
  <si>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</si>
  <si>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</si>
  <si>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</si>
  <si>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</si>
  <si>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</si>
  <si>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</si>
  <si>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</si>
  <si>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</si>
  <si>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</si>
  <si>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</si>
  <si>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</si>
  <si>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</si>
  <si>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</si>
  <si>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</si>
  <si>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</si>
  <si>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</si>
  <si>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</si>
  <si>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</si>
  <si>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</si>
  <si>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</si>
  <si>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</si>
  <si>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</si>
  <si>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</si>
  <si>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</si>
  <si>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</si>
  <si>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</si>
  <si>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</si>
  <si>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</si>
  <si>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</si>
  <si>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</si>
  <si>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</si>
  <si>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</si>
  <si>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</si>
  <si>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</si>
  <si>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</si>
  <si>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</si>
  <si>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</si>
  <si>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</si>
  <si>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</si>
  <si>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</si>
  <si>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</si>
  <si>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</si>
  <si>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</si>
  <si>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</si>
  <si>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</si>
  <si>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</si>
  <si>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</si>
  <si>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</si>
  <si>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</si>
  <si>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</si>
  <si>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</si>
  <si>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</si>
  <si>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</si>
  <si>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</si>
  <si>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</si>
  <si>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</si>
  <si>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</si>
  <si>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</si>
  <si>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</si>
  <si>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</si>
  <si>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</si>
  <si>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</si>
  <si>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</si>
  <si>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</si>
  <si>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</si>
  <si>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</si>
  <si>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</si>
  <si>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</si>
  <si>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</si>
  <si>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</si>
  <si>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</si>
  <si>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</si>
  <si>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</si>
  <si>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</si>
  <si>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</si>
  <si>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</si>
  <si>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</si>
  <si>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</si>
  <si>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</si>
  <si>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</si>
  <si>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</si>
  <si>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</si>
  <si>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</si>
  <si>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</si>
  <si>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</si>
  <si>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</si>
  <si>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</si>
  <si>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</si>
  <si>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</si>
  <si>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</si>
  <si>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</si>
  <si>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</si>
  <si>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</si>
  <si>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</si>
  <si>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</si>
  <si>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</si>
  <si>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</si>
  <si>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</si>
  <si>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</si>
  <si>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</si>
  <si>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</si>
  <si>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</si>
  <si>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</si>
  <si>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</si>
  <si>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</si>
  <si>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</si>
  <si>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</si>
  <si>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</si>
  <si>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</si>
  <si>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</si>
  <si>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</si>
  <si>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</si>
  <si>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</si>
  <si>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</si>
  <si>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</si>
  <si>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</si>
  <si>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</si>
  <si>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</si>
  <si>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</si>
  <si>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</si>
  <si>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</si>
  <si>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</si>
  <si>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</si>
  <si>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</si>
  <si>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</si>
  <si>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</si>
  <si>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</si>
  <si>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</si>
  <si>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</si>
  <si>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</si>
  <si>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</si>
  <si>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</si>
  <si>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</si>
  <si>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</si>
  <si>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</si>
  <si>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</si>
  <si>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</si>
  <si>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</si>
  <si>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</si>
  <si>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</si>
  <si>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</si>
  <si>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</si>
  <si>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</si>
  <si>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</si>
  <si>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</si>
  <si>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</si>
  <si>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</si>
  <si>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</si>
  <si>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</si>
  <si>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</si>
  <si>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</si>
  <si>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</si>
  <si>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</si>
  <si>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</si>
  <si>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</si>
  <si>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</si>
  <si>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</si>
  <si>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</si>
  <si>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</si>
  <si>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</si>
  <si>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</si>
  <si>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</si>
  <si>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</si>
  <si>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</si>
  <si>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</si>
  <si>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</si>
  <si>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</si>
  <si>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</si>
  <si>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</si>
  <si>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</si>
  <si>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</si>
  <si>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</si>
  <si>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</si>
  <si>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</si>
  <si>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</si>
  <si>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</si>
  <si>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</si>
  <si>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</si>
  <si>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</si>
  <si>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</si>
  <si>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</si>
  <si>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</si>
  <si>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</si>
  <si>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</si>
  <si>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</si>
  <si>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</si>
  <si>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</si>
  <si>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</si>
  <si>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</si>
  <si>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</si>
  <si>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</si>
  <si>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</si>
  <si>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</si>
  <si>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</si>
  <si>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</si>
  <si>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</si>
  <si>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</si>
  <si>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</si>
  <si>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</si>
  <si>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</si>
  <si>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</si>
  <si>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</si>
  <si>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</si>
  <si>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</si>
  <si>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</si>
  <si>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</si>
  <si>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</si>
  <si>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</si>
  <si>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</si>
  <si>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</si>
  <si>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</si>
  <si>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</si>
  <si>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</si>
  <si>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</si>
  <si>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</si>
  <si>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</si>
  <si>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</si>
  <si>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</si>
  <si>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</si>
  <si>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</si>
  <si>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</si>
  <si>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</si>
  <si>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</si>
  <si>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</si>
  <si>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</si>
  <si>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</si>
  <si>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</si>
  <si>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</si>
  <si>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</si>
  <si>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</si>
  <si>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</si>
  <si>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</si>
  <si>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</si>
  <si>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</si>
  <si>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</si>
  <si>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</si>
  <si>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</si>
  <si>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</si>
  <si>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</si>
  <si>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</si>
  <si>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</si>
  <si>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</si>
  <si>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</si>
  <si>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</si>
  <si>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</si>
  <si>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</si>
  <si>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</si>
  <si>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</si>
  <si>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</si>
  <si>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</si>
  <si>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</si>
  <si>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</si>
  <si>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</si>
  <si>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</si>
  <si>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</si>
  <si>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</si>
  <si>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</si>
  <si>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</si>
  <si>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</si>
  <si>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</si>
  <si>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</si>
  <si>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</si>
  <si>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</si>
  <si>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</si>
  <si>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</si>
  <si>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</si>
  <si>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</si>
  <si>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</si>
  <si>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</si>
  <si>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</si>
  <si>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</si>
  <si>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</si>
  <si>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</si>
  <si>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</si>
  <si>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</si>
  <si>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</si>
  <si>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</si>
  <si>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</si>
  <si>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</si>
  <si>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</si>
  <si>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</si>
  <si>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</si>
  <si>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</si>
  <si>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</si>
  <si>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</si>
  <si>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</si>
  <si>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</si>
  <si>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</si>
  <si>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</si>
  <si>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</si>
  <si>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</si>
  <si>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</si>
  <si>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</si>
  <si>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</si>
  <si>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</si>
  <si>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</si>
  <si>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</si>
  <si>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</si>
  <si>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</si>
  <si>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</si>
  <si>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</si>
  <si>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</si>
  <si>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</si>
  <si>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</si>
  <si>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</si>
  <si>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</si>
  <si>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</si>
  <si>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</si>
  <si>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</si>
  <si>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</si>
  <si>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</si>
  <si>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</si>
  <si>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</si>
  <si>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</si>
  <si>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</si>
  <si>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</si>
  <si>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</si>
  <si>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</si>
  <si>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</si>
  <si>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</si>
  <si>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</si>
  <si>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</si>
  <si>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</si>
  <si>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</si>
  <si>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</si>
  <si>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</si>
  <si>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</si>
  <si>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</si>
  <si>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</si>
  <si>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</si>
  <si>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</si>
  <si>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</si>
  <si>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</si>
  <si>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</si>
  <si>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</si>
  <si>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</si>
  <si>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</si>
  <si>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</si>
  <si>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</si>
  <si>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</si>
  <si>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</si>
  <si>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</si>
  <si>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</si>
  <si>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</si>
  <si>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</si>
  <si>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</si>
  <si>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</si>
  <si>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</si>
  <si>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</si>
  <si>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</si>
  <si>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</si>
  <si>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</si>
  <si>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</si>
  <si>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</si>
  <si>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</si>
  <si>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</si>
  <si>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</si>
  <si>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</si>
  <si>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</si>
  <si>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</si>
  <si>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</si>
  <si>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</si>
  <si>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</si>
  <si>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</si>
  <si>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</si>
  <si>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</si>
  <si>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</si>
  <si>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</si>
  <si>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</si>
  <si>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</si>
  <si>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</si>
  <si>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</si>
  <si>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</si>
  <si>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</si>
  <si>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</si>
  <si>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</si>
  <si>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</si>
  <si>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</si>
  <si>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</si>
  <si>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</si>
  <si>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</si>
  <si>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</si>
  <si>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</si>
  <si>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</si>
  <si>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</si>
  <si>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</si>
  <si>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</si>
  <si>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</si>
  <si>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</si>
  <si>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</si>
  <si>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</si>
  <si>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</si>
  <si>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</si>
  <si>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</si>
  <si>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</si>
  <si>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</si>
  <si>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</si>
  <si>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</si>
  <si>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</si>
  <si>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</si>
  <si>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</si>
  <si>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</si>
  <si>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</si>
  <si>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</si>
  <si>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</si>
  <si>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</si>
  <si>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</si>
  <si>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</si>
  <si>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</si>
  <si>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</si>
  <si>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</si>
  <si>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</si>
  <si>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</si>
  <si>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</si>
  <si>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</si>
  <si>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</si>
  <si>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</si>
  <si>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</si>
  <si>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</si>
  <si>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</si>
  <si>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</si>
  <si>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</si>
  <si>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</si>
  <si>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</si>
  <si>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</si>
  <si>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</si>
  <si>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</si>
  <si>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</si>
  <si>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</si>
  <si>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</si>
  <si>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</si>
  <si>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</si>
  <si>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</si>
  <si>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</si>
  <si>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</si>
  <si>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</si>
  <si>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</si>
  <si>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</si>
  <si>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</si>
  <si>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</si>
  <si>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</si>
  <si>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</si>
  <si>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</si>
  <si>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</si>
  <si>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</si>
  <si>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</si>
  <si>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</si>
  <si>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</si>
  <si>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</si>
  <si>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</si>
  <si>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</si>
  <si>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</si>
  <si>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</si>
  <si>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</si>
  <si>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</si>
  <si>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</si>
  <si>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</si>
  <si>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</si>
  <si>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</si>
  <si>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</si>
  <si>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</si>
  <si>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</si>
  <si>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</si>
  <si>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</si>
  <si>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</si>
  <si>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</si>
  <si>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</si>
  <si>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</si>
  <si>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</si>
  <si>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</si>
  <si>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</si>
  <si>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</si>
  <si>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</si>
  <si>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</si>
  <si>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</si>
  <si>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</si>
  <si>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</si>
  <si>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</si>
  <si>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</si>
  <si>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</si>
  <si>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</si>
  <si>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</si>
  <si>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</si>
  <si>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</si>
  <si>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</si>
  <si>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</si>
  <si>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</si>
  <si>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</si>
  <si>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</si>
  <si>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</si>
  <si>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</si>
  <si>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</si>
  <si>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</si>
  <si>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</si>
  <si>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</si>
  <si>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</si>
  <si>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</si>
  <si>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</si>
  <si>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</si>
  <si>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</si>
  <si>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</si>
  <si>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</si>
  <si>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</si>
  <si>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</si>
  <si>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</si>
  <si>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</si>
  <si>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</si>
  <si>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</si>
  <si>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</si>
  <si>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</si>
  <si>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</si>
  <si>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</si>
  <si>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</si>
  <si>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</si>
  <si>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</si>
  <si>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</si>
  <si>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</si>
  <si>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</si>
  <si>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</si>
  <si>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</si>
  <si>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</si>
  <si>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</si>
  <si>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</si>
  <si>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</si>
  <si>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</si>
  <si>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</si>
  <si>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</si>
  <si>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</si>
  <si>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</si>
  <si>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</si>
  <si>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</si>
  <si>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</si>
  <si>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</si>
  <si>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</si>
  <si>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</si>
  <si>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</si>
  <si>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</si>
  <si>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</si>
  <si>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</si>
  <si>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</si>
  <si>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</si>
  <si>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</si>
  <si>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</si>
  <si>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</si>
  <si>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</si>
  <si>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</si>
  <si>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</si>
  <si>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</si>
  <si>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</si>
  <si>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</si>
  <si>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</si>
  <si>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</si>
  <si>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</si>
  <si>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</si>
  <si>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</si>
  <si>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</si>
  <si>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</si>
  <si>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</si>
  <si>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</si>
  <si>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</si>
  <si>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</si>
  <si>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</si>
  <si>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</si>
  <si>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</si>
  <si>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</si>
  <si>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</si>
  <si>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</si>
  <si>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</si>
  <si>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</si>
  <si>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</si>
  <si>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</si>
  <si>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</si>
  <si>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</si>
  <si>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</si>
  <si>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</si>
  <si>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</si>
  <si>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</si>
  <si>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</si>
  <si>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</si>
  <si>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</si>
  <si>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</si>
  <si>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</si>
  <si>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</si>
  <si>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</si>
  <si>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</si>
  <si>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</si>
  <si>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</si>
  <si>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</si>
  <si>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</si>
  <si>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</si>
  <si>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</si>
  <si>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</si>
  <si>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</si>
  <si>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</si>
  <si>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</si>
  <si>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</si>
  <si>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</si>
  <si>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</si>
  <si>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</si>
  <si>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</si>
  <si>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</si>
  <si>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</si>
  <si>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</si>
  <si>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</si>
  <si>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</si>
  <si>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</si>
  <si>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</si>
  <si>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</si>
  <si>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</si>
  <si>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</si>
  <si>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</si>
  <si>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</si>
  <si>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</si>
  <si>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</si>
  <si>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</si>
  <si>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</si>
  <si>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</si>
  <si>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</si>
  <si>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</si>
  <si>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</si>
  <si>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</si>
  <si>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</si>
  <si>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</si>
  <si>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</si>
  <si>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</si>
  <si>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</si>
  <si>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</si>
  <si>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</si>
  <si>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</si>
  <si>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</si>
  <si>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</si>
  <si>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</si>
  <si>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</si>
  <si>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</si>
  <si>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</si>
  <si>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</si>
  <si>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</si>
  <si>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</si>
  <si>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</si>
  <si>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</si>
  <si>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</si>
  <si>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</si>
  <si>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</si>
  <si>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</si>
  <si>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</si>
  <si>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</si>
  <si>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</si>
  <si>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</si>
  <si>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</si>
  <si>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</si>
  <si>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</si>
  <si>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</si>
  <si>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</si>
  <si>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</si>
  <si>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</si>
  <si>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</si>
  <si>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</si>
  <si>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</si>
  <si>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</si>
  <si>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</si>
  <si>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</si>
  <si>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</si>
  <si>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</si>
  <si>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</si>
  <si>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</si>
  <si>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</si>
  <si>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</si>
  <si>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</si>
  <si>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</si>
  <si>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</si>
  <si>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</si>
  <si>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</si>
  <si>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</si>
  <si>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</si>
  <si>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</si>
  <si>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</si>
  <si>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</si>
  <si>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</si>
  <si>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</si>
  <si>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</si>
  <si>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</si>
  <si>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</si>
  <si>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</si>
  <si>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</si>
  <si>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</si>
  <si>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</si>
  <si>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</si>
  <si>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</si>
  <si>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</si>
  <si>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</si>
  <si>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</si>
  <si>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</si>
  <si>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</si>
  <si>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</si>
  <si>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</si>
  <si>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</si>
  <si>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</si>
  <si>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</si>
  <si>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</si>
  <si>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</si>
  <si>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</si>
  <si>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</si>
  <si>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</si>
  <si>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</si>
  <si>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</si>
  <si>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</si>
  <si>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</si>
  <si>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</si>
  <si>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</si>
  <si>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</si>
  <si>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</si>
  <si>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</si>
  <si>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</si>
  <si>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</si>
  <si>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</si>
  <si>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</si>
  <si>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</si>
  <si>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</si>
  <si>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</si>
  <si>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</si>
  <si>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</si>
  <si>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</si>
  <si>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</si>
  <si>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</si>
  <si>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</si>
  <si>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</si>
  <si>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</si>
  <si>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</si>
  <si>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</si>
  <si>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</si>
  <si>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</si>
  <si>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</si>
  <si>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</si>
  <si>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</si>
  <si>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</si>
  <si>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</si>
  <si>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</si>
  <si>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</si>
  <si>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</si>
  <si>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</si>
  <si>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</si>
  <si>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</si>
  <si>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</si>
  <si>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</si>
  <si>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</si>
  <si>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</si>
  <si>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</si>
  <si>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</si>
  <si>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</si>
  <si>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</si>
  <si>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</si>
  <si>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</si>
  <si>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</si>
  <si>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</si>
  <si>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</si>
  <si>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</si>
  <si>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</si>
  <si>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</si>
  <si>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</si>
  <si>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</si>
  <si>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</si>
  <si>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</si>
  <si>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</si>
  <si>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</si>
  <si>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</si>
  <si>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</si>
  <si>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</si>
  <si>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</si>
  <si>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</si>
  <si>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</si>
  <si>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</si>
  <si>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</si>
  <si>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</si>
  <si>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</si>
  <si>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</si>
  <si>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</si>
  <si>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</si>
  <si>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</si>
  <si>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</si>
  <si>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</si>
  <si>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</si>
  <si>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</si>
  <si>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</si>
  <si>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</si>
  <si>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</si>
  <si>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</si>
  <si>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</si>
  <si>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</si>
  <si>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</si>
  <si>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</si>
  <si>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</si>
  <si>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</si>
  <si>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</si>
  <si>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</si>
  <si>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</si>
  <si>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</si>
  <si>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</si>
  <si>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</si>
  <si>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</si>
  <si>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</si>
  <si>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</si>
  <si>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</si>
  <si>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</si>
  <si>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</si>
  <si>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</si>
  <si>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</si>
  <si>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</si>
  <si>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</si>
  <si>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</si>
  <si>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</si>
  <si>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</si>
  <si>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</si>
  <si>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</si>
  <si>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</si>
  <si>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</si>
  <si>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</si>
  <si>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</si>
  <si>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</si>
  <si>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</si>
  <si>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</si>
  <si>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</si>
  <si>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</si>
  <si>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</si>
  <si>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</si>
  <si>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</si>
  <si>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</si>
  <si>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</si>
  <si>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</si>
  <si>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</si>
  <si>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</si>
  <si>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</si>
  <si>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</si>
  <si>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</si>
  <si>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</si>
  <si>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</si>
  <si>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</si>
  <si>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</si>
  <si>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</si>
  <si>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</si>
  <si>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</si>
  <si>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</si>
  <si>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</si>
  <si>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</si>
  <si>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</si>
  <si>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</si>
  <si>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</si>
  <si>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</si>
  <si>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</si>
  <si>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</si>
  <si>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</si>
  <si>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</si>
  <si>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</si>
  <si>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</si>
  <si>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</si>
  <si>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</si>
  <si>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</si>
  <si>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</si>
  <si>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</si>
  <si>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</si>
  <si>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</si>
  <si>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</si>
  <si>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</si>
  <si>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</si>
  <si>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</si>
  <si>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</si>
  <si>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</si>
  <si>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</si>
  <si>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</si>
  <si>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</si>
  <si>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</si>
  <si>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</si>
  <si>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</si>
  <si>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</si>
  <si>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</si>
  <si>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</si>
  <si>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</si>
  <si>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</si>
  <si>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</si>
  <si>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</si>
  <si>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</si>
  <si>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</si>
  <si>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</si>
  <si>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</si>
  <si>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</si>
  <si>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</si>
  <si>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</si>
  <si>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</si>
  <si>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</si>
  <si>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</si>
  <si>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</si>
  <si>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</si>
  <si>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</si>
  <si>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</si>
  <si>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</si>
  <si>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</si>
  <si>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</si>
  <si>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</si>
  <si>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</si>
  <si>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</si>
  <si>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</si>
  <si>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</si>
  <si>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</si>
  <si>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</si>
  <si>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</si>
  <si>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</si>
  <si>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</si>
  <si>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</si>
  <si>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</si>
  <si>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</si>
  <si>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</si>
  <si>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</si>
  <si>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</si>
  <si>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</si>
  <si>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</si>
  <si>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</si>
  <si>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</si>
  <si>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</si>
  <si>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</si>
  <si>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</si>
  <si>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</si>
  <si>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</si>
  <si>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</si>
  <si>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</si>
  <si>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</si>
  <si>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</si>
  <si>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</si>
  <si>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</si>
  <si>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</si>
  <si>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</si>
  <si>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</si>
  <si>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</si>
  <si>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</si>
  <si>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</si>
  <si>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</si>
  <si>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</si>
  <si>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</si>
  <si>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</si>
  <si>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</si>
  <si>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</si>
  <si>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</si>
  <si>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</si>
  <si>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</si>
  <si>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</si>
  <si>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</si>
  <si>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</si>
  <si>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</si>
  <si>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</si>
  <si>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</si>
  <si>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</si>
  <si>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</si>
  <si>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</si>
  <si>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</si>
  <si>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</si>
  <si>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</si>
  <si>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</si>
  <si>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</si>
  <si>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</si>
  <si>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</si>
  <si>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</si>
  <si>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</si>
  <si>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</si>
  <si>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</si>
  <si>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</si>
  <si>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</si>
  <si>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</si>
  <si>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</si>
  <si>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</si>
  <si>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</si>
  <si>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</si>
  <si>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</si>
  <si>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</si>
  <si>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</si>
  <si>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</si>
  <si>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</si>
  <si>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</si>
  <si>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</si>
  <si>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</si>
  <si>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</si>
  <si>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</si>
  <si>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</si>
  <si>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</si>
  <si>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</si>
  <si>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</si>
  <si>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</si>
  <si>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</si>
  <si>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</si>
  <si>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</si>
  <si>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</si>
  <si>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</si>
  <si>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</si>
  <si>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</si>
  <si>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</si>
  <si>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</si>
  <si>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</si>
  <si>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</si>
  <si>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</si>
  <si>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</si>
  <si>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</si>
  <si>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</si>
  <si>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</si>
  <si>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</si>
  <si>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</si>
  <si>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</si>
  <si>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</si>
  <si>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</si>
  <si>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</si>
  <si>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</si>
  <si>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</si>
  <si>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</si>
  <si>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</si>
  <si>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</si>
  <si>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</si>
  <si>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</si>
  <si>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</si>
  <si>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</si>
  <si>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</si>
  <si>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</si>
  <si>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</si>
  <si>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</si>
  <si>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</si>
  <si>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</si>
  <si>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</si>
  <si>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</si>
  <si>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</si>
  <si>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</si>
  <si>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</si>
  <si>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</si>
  <si>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</si>
  <si>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</si>
  <si>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</si>
  <si>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</si>
  <si>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</si>
  <si>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</si>
  <si>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</si>
  <si>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</si>
  <si>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</si>
  <si>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</si>
  <si>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</si>
  <si>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</si>
  <si>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</si>
  <si>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</si>
  <si>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</si>
  <si>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</si>
  <si>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</si>
  <si>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</si>
  <si>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</si>
  <si>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</si>
  <si>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</si>
  <si>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</si>
  <si>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</si>
  <si>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</si>
  <si>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</si>
  <si>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</si>
  <si>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</si>
  <si>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</si>
  <si>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</si>
  <si>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</si>
  <si>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</si>
  <si>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</si>
  <si>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</si>
  <si>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</si>
  <si>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</si>
  <si>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</si>
  <si>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</si>
  <si>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</si>
  <si>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</si>
  <si>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</si>
  <si>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</si>
  <si>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</si>
  <si>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</si>
  <si>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</si>
  <si>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</si>
  <si>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</si>
  <si>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</si>
  <si>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</si>
  <si>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</si>
  <si>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</si>
  <si>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</si>
  <si>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</si>
  <si>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</si>
  <si>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</si>
  <si>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</si>
  <si>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</si>
  <si>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</si>
  <si>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</si>
  <si>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</si>
  <si>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</si>
  <si>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</si>
  <si>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</si>
  <si>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</si>
  <si>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</si>
  <si>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</si>
  <si>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</si>
  <si>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</si>
  <si>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</si>
  <si>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</si>
  <si>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</si>
  <si>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</si>
  <si>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</si>
  <si>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</si>
  <si>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</si>
  <si>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</si>
  <si>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</si>
  <si>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</si>
  <si>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</si>
  <si>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</si>
  <si>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</si>
  <si>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</si>
  <si>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</si>
  <si>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</si>
  <si>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</si>
  <si>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</si>
  <si>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</si>
  <si>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</si>
  <si>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</si>
  <si>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</si>
  <si>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</si>
  <si>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</si>
  <si>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</si>
  <si>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</si>
  <si>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</si>
  <si>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</si>
  <si>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</si>
  <si>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</si>
  <si>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</si>
  <si>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</si>
  <si>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</si>
  <si>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</si>
  <si>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</si>
  <si>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</si>
  <si>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</si>
  <si>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</si>
  <si>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</si>
  <si>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</si>
  <si>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</si>
  <si>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</si>
  <si>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</si>
  <si>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</si>
  <si>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</si>
  <si>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</si>
  <si>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</si>
  <si>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</si>
  <si>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</si>
  <si>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</si>
  <si>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</si>
  <si>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</si>
  <si>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</si>
  <si>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</si>
  <si>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</si>
  <si>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</si>
  <si>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</si>
  <si>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</si>
  <si>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</si>
  <si>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</si>
  <si>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</si>
  <si>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</si>
  <si>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</si>
  <si>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</si>
  <si>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</si>
  <si>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</si>
  <si>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</si>
  <si>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</si>
  <si>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</si>
  <si>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</si>
  <si>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</si>
  <si>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</si>
  <si>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</si>
  <si>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</si>
  <si>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</si>
  <si>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</si>
  <si>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</si>
  <si>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</si>
  <si>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</si>
  <si>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</si>
  <si>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</si>
  <si>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</si>
  <si>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</si>
  <si>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</si>
  <si>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</si>
  <si>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</si>
  <si>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</si>
  <si>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</si>
  <si>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</si>
  <si>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</si>
  <si>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</si>
  <si>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</si>
  <si>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</si>
  <si>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</si>
  <si>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</si>
  <si>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</si>
  <si>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</si>
  <si>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</si>
  <si>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</si>
  <si>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</si>
  <si>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</si>
  <si>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</si>
  <si>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</si>
  <si>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</si>
  <si>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</si>
  <si>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</si>
  <si>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</si>
  <si>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</si>
  <si>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</si>
  <si>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</si>
  <si>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</si>
  <si>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</si>
  <si>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</si>
  <si>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</si>
  <si>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</si>
  <si>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</si>
  <si>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</si>
  <si>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</si>
  <si>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</si>
  <si>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</si>
  <si>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</si>
  <si>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</si>
  <si>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</si>
  <si>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</si>
  <si>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</si>
  <si>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</si>
  <si>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</si>
  <si>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</si>
  <si>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</si>
  <si>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</si>
  <si>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</si>
  <si>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</si>
  <si>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</si>
  <si>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</si>
  <si>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</si>
  <si>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</si>
  <si>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</si>
  <si>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</si>
  <si>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</si>
  <si>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</si>
  <si>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</si>
  <si>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</si>
  <si>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</si>
  <si>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</si>
  <si>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</si>
  <si>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</si>
  <si>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</si>
  <si>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</si>
  <si>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</si>
  <si>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</si>
  <si>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</si>
  <si>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</si>
  <si>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</si>
  <si>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</si>
  <si>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</si>
  <si>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</si>
  <si>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</si>
  <si>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</si>
  <si>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</si>
  <si>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</si>
  <si>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</si>
  <si>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</si>
  <si>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</si>
  <si>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</si>
  <si>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</si>
  <si>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</si>
  <si>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</si>
  <si>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</si>
  <si>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</si>
  <si>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</si>
  <si>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</si>
  <si>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</si>
  <si>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</si>
  <si>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</si>
  <si>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</si>
  <si>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</si>
  <si>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</si>
  <si>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</si>
  <si>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</si>
  <si>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</si>
  <si>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</si>
  <si>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</si>
  <si>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</si>
  <si>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</si>
  <si>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</si>
  <si>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</si>
  <si>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</si>
  <si>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</si>
  <si>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</si>
  <si>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</si>
  <si>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</si>
  <si>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</si>
  <si>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</si>
  <si>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</si>
  <si>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</si>
  <si>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</si>
  <si>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</si>
  <si>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</si>
  <si>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</si>
  <si>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</si>
  <si>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</si>
  <si>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</si>
  <si>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</si>
  <si>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</si>
  <si>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</si>
  <si>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</si>
  <si>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</si>
  <si>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</si>
  <si>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</si>
  <si>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</si>
  <si>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</si>
  <si>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</si>
  <si>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</si>
  <si>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</si>
  <si>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</si>
  <si>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</si>
  <si>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</si>
  <si>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</si>
  <si>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</si>
  <si>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</si>
  <si>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</si>
  <si>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</si>
  <si>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</si>
  <si>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</si>
  <si>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</si>
  <si>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</si>
  <si>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</si>
  <si>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</si>
  <si>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</si>
  <si>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</si>
  <si>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</si>
  <si>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</si>
  <si>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</si>
  <si>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</si>
  <si>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</si>
  <si>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</si>
  <si>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</si>
  <si>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</si>
  <si>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</si>
  <si>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</si>
  <si>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</si>
  <si>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</si>
  <si>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</si>
  <si>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</si>
  <si>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</si>
  <si>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</si>
  <si>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</si>
  <si>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</si>
  <si>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</si>
  <si>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</si>
  <si>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</si>
  <si>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</si>
  <si>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</si>
  <si>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</si>
  <si>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</si>
  <si>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</si>
  <si>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</si>
  <si>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</si>
  <si>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</si>
  <si>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</si>
  <si>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</si>
  <si>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</si>
  <si>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</si>
  <si>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</si>
  <si>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</si>
  <si>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</si>
  <si>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</si>
  <si>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</si>
  <si>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</si>
  <si>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</si>
  <si>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</si>
  <si>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</si>
  <si>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</si>
  <si>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</si>
  <si>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</si>
  <si>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</si>
  <si>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</si>
  <si>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</si>
  <si>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</si>
  <si>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</si>
  <si>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</si>
  <si>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</si>
  <si>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</si>
  <si>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</si>
  <si>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</si>
  <si>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</si>
  <si>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</si>
  <si>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</si>
  <si>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</si>
  <si>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</si>
  <si>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</si>
  <si>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</si>
  <si>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</si>
  <si>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</si>
  <si>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</si>
  <si>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</si>
  <si>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</si>
  <si>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</si>
  <si>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</si>
  <si>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</si>
  <si>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</si>
  <si>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</si>
  <si>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</si>
  <si>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</si>
  <si>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</si>
  <si>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</si>
  <si>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</si>
  <si>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</si>
  <si>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</si>
  <si>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</si>
  <si>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</si>
  <si>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</si>
  <si>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</si>
  <si>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</si>
  <si>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</si>
  <si>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</si>
  <si>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</si>
  <si>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</si>
  <si>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</si>
  <si>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</si>
  <si>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</si>
  <si>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</si>
  <si>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</si>
  <si>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</si>
  <si>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</si>
  <si>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</si>
  <si>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</si>
  <si>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</si>
  <si>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</si>
  <si>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</si>
  <si>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</si>
  <si>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</si>
  <si>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</si>
  <si>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</si>
  <si>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</si>
  <si>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</si>
  <si>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</si>
  <si>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</si>
  <si>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</si>
  <si>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</si>
  <si>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</si>
  <si>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</si>
  <si>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</si>
  <si>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</si>
  <si>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</si>
  <si>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</si>
  <si>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</si>
  <si>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</si>
  <si>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</si>
  <si>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</si>
  <si>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</si>
  <si>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</si>
  <si>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</si>
  <si>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</si>
  <si>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</si>
  <si>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</si>
  <si>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</si>
  <si>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</si>
  <si>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</si>
  <si>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</si>
  <si>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</si>
  <si>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</si>
  <si>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</si>
  <si>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</si>
  <si>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</si>
  <si>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</si>
  <si>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</si>
  <si>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</si>
  <si>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</si>
  <si>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</si>
  <si>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</si>
  <si>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</si>
  <si>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</si>
  <si>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</si>
  <si>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</si>
  <si>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</si>
  <si>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</si>
  <si>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</si>
  <si>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</si>
  <si>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</si>
  <si>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</si>
  <si>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</si>
  <si>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</si>
  <si>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</si>
  <si>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</si>
  <si>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</si>
  <si>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</si>
  <si>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</si>
  <si>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</si>
  <si>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</si>
  <si>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</si>
  <si>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</si>
  <si>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</si>
  <si>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</si>
  <si>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</si>
  <si>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</si>
  <si>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</si>
  <si>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</si>
  <si>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</si>
  <si>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</si>
  <si>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</si>
  <si>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</si>
  <si>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</si>
  <si>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</si>
  <si>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</si>
  <si>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</si>
  <si>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</si>
  <si>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</si>
  <si>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</si>
  <si>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</si>
  <si>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</si>
  <si>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</si>
  <si>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</si>
  <si>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</si>
  <si>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</si>
  <si>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</si>
  <si>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</si>
  <si>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</si>
  <si>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</si>
  <si>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</si>
  <si>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</si>
  <si>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</si>
  <si>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</si>
  <si>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</si>
  <si>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</si>
  <si>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</si>
  <si>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</si>
  <si>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</si>
  <si>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</si>
  <si>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</si>
  <si>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</si>
  <si>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</si>
  <si>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</si>
  <si>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</si>
  <si>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</si>
  <si>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</si>
  <si>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</si>
  <si>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</si>
  <si>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</si>
  <si>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</si>
  <si>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</si>
  <si>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</si>
  <si>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</si>
  <si>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</si>
  <si>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</si>
  <si>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</si>
  <si>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</si>
  <si>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</si>
  <si>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</si>
  <si>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</si>
  <si>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</si>
  <si>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</si>
  <si>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</si>
  <si>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</si>
  <si>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</si>
  <si>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</si>
  <si>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</si>
  <si>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</si>
  <si>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</si>
  <si>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</si>
  <si>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</si>
  <si>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</si>
  <si>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</si>
  <si>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</si>
  <si>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</si>
  <si>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</si>
  <si>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</si>
  <si>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</si>
  <si>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</si>
  <si>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</si>
  <si>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</si>
  <si>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</si>
  <si>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</si>
  <si>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</si>
  <si>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</si>
  <si>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</si>
  <si>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</si>
  <si>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</si>
  <si>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</si>
  <si>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</si>
  <si>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</si>
  <si>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</si>
  <si>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</si>
  <si>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</si>
  <si>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</si>
  <si>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</si>
  <si>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</si>
  <si>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</si>
  <si>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</si>
  <si>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</si>
  <si>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</si>
  <si>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</si>
  <si>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</si>
  <si>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</si>
  <si>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</si>
  <si>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</si>
  <si>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</si>
  <si>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</si>
  <si>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</si>
  <si>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</si>
  <si>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</si>
  <si>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</si>
  <si>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</si>
  <si>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</si>
  <si>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</si>
  <si>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</si>
  <si>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</si>
  <si>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</si>
  <si>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</si>
  <si>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</si>
  <si>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</si>
  <si>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</si>
  <si>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</si>
  <si>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</si>
  <si>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</si>
  <si>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</si>
  <si>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</si>
  <si>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</si>
  <si>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</si>
  <si>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</si>
  <si>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</si>
  <si>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</si>
  <si>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</si>
  <si>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</si>
  <si>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</si>
  <si>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</si>
  <si>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</si>
  <si>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</si>
  <si>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</si>
  <si>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</si>
  <si>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</si>
  <si>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</si>
  <si>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</si>
  <si>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</si>
  <si>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</si>
  <si>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</si>
  <si>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</si>
  <si>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</si>
  <si>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</si>
  <si>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</si>
  <si>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</si>
  <si>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</si>
  <si>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</si>
  <si>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</si>
  <si>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</si>
  <si>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</si>
  <si>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</si>
  <si>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</si>
  <si>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</si>
  <si>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</si>
  <si>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</si>
  <si>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</si>
  <si>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</si>
  <si>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</si>
  <si>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</si>
  <si>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</si>
  <si>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</si>
  <si>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</si>
  <si>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</si>
  <si>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</si>
  <si>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</si>
  <si>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</si>
  <si>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</si>
  <si>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</si>
  <si>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</si>
  <si>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</si>
  <si>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</si>
  <si>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</si>
  <si>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</si>
  <si>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</si>
  <si>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</si>
  <si>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</si>
  <si>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</si>
  <si>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</si>
  <si>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</si>
  <si>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</si>
  <si>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</si>
  <si>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</si>
  <si>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</si>
  <si>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</si>
  <si>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</si>
  <si>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</si>
  <si>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</si>
  <si>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</si>
  <si>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</si>
  <si>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</si>
  <si>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</si>
  <si>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</si>
  <si>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</si>
  <si>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</si>
  <si>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</si>
  <si>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</si>
  <si>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</si>
  <si>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</si>
  <si>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</si>
  <si>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</si>
  <si>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</si>
  <si>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</si>
  <si>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</si>
  <si>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</si>
  <si>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</si>
  <si>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</si>
  <si>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</si>
  <si>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</si>
  <si>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</si>
  <si>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</si>
  <si>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</si>
  <si>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</si>
  <si>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</si>
  <si>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</si>
  <si>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</si>
  <si>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</si>
  <si>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</si>
  <si>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</si>
  <si>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</si>
  <si>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</si>
  <si>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</si>
  <si>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</si>
  <si>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</si>
  <si>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</si>
  <si>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</si>
  <si>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</si>
  <si>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</si>
  <si>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</si>
  <si>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</si>
  <si>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</si>
  <si>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</si>
  <si>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</si>
  <si>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</si>
  <si>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</si>
  <si>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</si>
  <si>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</si>
  <si>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</si>
  <si>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</si>
  <si>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</si>
  <si>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</si>
  <si>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</si>
  <si>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</si>
  <si>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</si>
  <si>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</si>
  <si>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</si>
  <si>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</si>
  <si>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</si>
  <si>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</si>
  <si>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</si>
  <si>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</si>
  <si>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</si>
  <si>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</si>
  <si>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</si>
  <si>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</si>
  <si>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</si>
  <si>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</si>
  <si>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</si>
  <si>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</si>
  <si>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</si>
  <si>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</si>
  <si>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</si>
  <si>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</si>
  <si>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</si>
  <si>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</si>
  <si>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</si>
  <si>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</si>
  <si>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</si>
  <si>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</si>
  <si>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</si>
  <si>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</si>
  <si>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</si>
  <si>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</si>
  <si>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</si>
  <si>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</si>
  <si>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</si>
  <si>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</si>
  <si>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</si>
  <si>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</si>
  <si>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</si>
  <si>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</si>
  <si>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</si>
  <si>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</si>
  <si>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</si>
  <si>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</si>
  <si>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</si>
  <si>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</si>
  <si>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</si>
  <si>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</si>
  <si>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</si>
  <si>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</si>
  <si>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</si>
  <si>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</si>
  <si>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</si>
  <si>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</si>
  <si>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</si>
  <si>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</si>
  <si>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</si>
  <si>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</si>
  <si>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</si>
  <si>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</si>
  <si>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</si>
  <si>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</si>
  <si>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</si>
  <si>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</si>
  <si>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</si>
  <si>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</si>
  <si>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</si>
  <si>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</si>
  <si>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</si>
  <si>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</si>
  <si>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</si>
  <si>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</si>
  <si>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</si>
  <si>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</si>
  <si>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</si>
  <si>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</si>
  <si>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</si>
  <si>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</si>
  <si>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</si>
  <si>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</si>
  <si>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</si>
  <si>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</si>
  <si>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</si>
  <si>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</si>
  <si>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</si>
  <si>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</si>
  <si>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</si>
  <si>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</si>
  <si>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</si>
  <si>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</si>
  <si>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</si>
  <si>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</si>
  <si>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</si>
  <si>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</si>
  <si>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</si>
  <si>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</si>
  <si>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</si>
  <si>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</si>
  <si>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</si>
  <si>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</si>
  <si>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</si>
  <si>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</si>
  <si>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</si>
  <si>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</si>
  <si>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</si>
  <si>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</si>
  <si>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</si>
  <si>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</si>
  <si>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</si>
  <si>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</si>
  <si>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</si>
  <si>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</si>
  <si>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</si>
  <si>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</si>
  <si>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</si>
  <si>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</si>
  <si>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</si>
  <si>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</si>
  <si>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</si>
  <si>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</si>
  <si>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</si>
  <si>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</si>
  <si>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</si>
  <si>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</si>
  <si>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</si>
  <si>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</si>
  <si>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</si>
  <si>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</si>
  <si>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</si>
  <si>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</si>
  <si>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</si>
  <si>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</si>
  <si>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</si>
  <si>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</si>
  <si>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</si>
  <si>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</si>
  <si>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</si>
  <si>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</si>
  <si>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</si>
  <si>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</si>
  <si>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</si>
  <si>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</si>
  <si>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</si>
  <si>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</si>
  <si>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</si>
  <si>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</si>
  <si>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</si>
  <si>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</si>
  <si>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</si>
  <si>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</si>
  <si>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</si>
  <si>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</si>
  <si>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</si>
  <si>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</si>
  <si>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</si>
  <si>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</si>
  <si>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</si>
  <si>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</si>
  <si>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</si>
  <si>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</si>
  <si>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</si>
  <si>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</si>
  <si>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</si>
  <si>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</si>
  <si>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</si>
  <si>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</si>
  <si>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</si>
  <si>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</si>
  <si>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</si>
  <si>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</si>
  <si>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</si>
  <si>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</si>
  <si>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</si>
  <si>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</si>
  <si>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</si>
  <si>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</si>
  <si>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</si>
  <si>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</si>
  <si>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</si>
  <si>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</si>
  <si>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</si>
  <si>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</si>
  <si>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</si>
  <si>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</si>
  <si>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</si>
  <si>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</si>
  <si>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</si>
  <si>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</si>
  <si>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</si>
  <si>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</si>
  <si>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</si>
  <si>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</si>
  <si>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</si>
  <si>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</si>
  <si>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</si>
  <si>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</si>
  <si>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</si>
  <si>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</si>
  <si>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</si>
  <si>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</si>
  <si>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</si>
  <si>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</si>
  <si>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</si>
  <si>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</si>
  <si>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</si>
  <si>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</si>
  <si>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</si>
  <si>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</si>
  <si>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</si>
  <si>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</si>
  <si>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</si>
  <si>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</si>
  <si>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</si>
  <si>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</si>
  <si>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</si>
  <si>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</si>
  <si>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</si>
  <si>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</si>
  <si>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</si>
  <si>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</si>
  <si>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</si>
  <si>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</si>
  <si>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</si>
  <si>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</si>
  <si>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</si>
  <si>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</si>
  <si>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</si>
  <si>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</si>
  <si>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</si>
  <si>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</si>
  <si>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</si>
  <si>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</si>
  <si>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</si>
  <si>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</si>
  <si>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</si>
  <si>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</si>
  <si>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</si>
  <si>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</si>
  <si>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</si>
  <si>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</si>
  <si>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</si>
  <si>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</si>
  <si>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</si>
  <si>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</si>
  <si>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</si>
  <si>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</si>
  <si>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</si>
  <si>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</si>
  <si>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</si>
  <si>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</si>
  <si>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</si>
  <si>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</si>
  <si>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</si>
  <si>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</si>
  <si>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</si>
  <si>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</si>
  <si>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</si>
  <si>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</si>
  <si>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</si>
  <si>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</si>
  <si>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</si>
  <si>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</si>
  <si>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</si>
  <si>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</si>
  <si>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</si>
  <si>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</si>
  <si>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</si>
  <si>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</si>
  <si>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</si>
  <si>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</si>
  <si>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</si>
  <si>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</si>
  <si>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</si>
  <si>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</si>
  <si>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</si>
  <si>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</si>
  <si>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</si>
  <si>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</si>
  <si>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</si>
  <si>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</si>
  <si>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</si>
  <si>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</si>
  <si>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</si>
  <si>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</si>
  <si>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</si>
  <si>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</si>
  <si>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</si>
  <si>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</si>
  <si>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</si>
  <si>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</si>
  <si>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</si>
  <si>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</si>
  <si>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</si>
  <si>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</si>
  <si>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</si>
  <si>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</si>
  <si>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</si>
  <si>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</si>
  <si>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</si>
  <si>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</si>
  <si>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</si>
  <si>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</si>
  <si>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</si>
  <si>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</si>
  <si>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</si>
  <si>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</si>
  <si>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</si>
  <si>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</si>
  <si>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</si>
  <si>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</si>
  <si>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</si>
  <si>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</si>
  <si>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</si>
  <si>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</si>
  <si>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</si>
  <si>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</si>
  <si>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</si>
  <si>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</si>
  <si>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</si>
  <si>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</si>
  <si>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</si>
  <si>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</si>
  <si>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</si>
  <si>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</si>
  <si>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</si>
  <si>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</si>
  <si>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</si>
  <si>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</si>
  <si>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</si>
  <si>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</si>
  <si>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</si>
  <si>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</si>
  <si>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</si>
  <si>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</si>
  <si>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</si>
  <si>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</si>
  <si>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</si>
  <si>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</si>
  <si>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</si>
  <si>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</si>
  <si>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</si>
  <si>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</si>
  <si>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</si>
  <si>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</si>
  <si>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</si>
  <si>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</si>
  <si>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</si>
  <si>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</si>
  <si>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</si>
  <si>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</si>
  <si>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</si>
  <si>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</si>
  <si>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</si>
  <si>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</si>
  <si>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</si>
  <si>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</si>
  <si>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</si>
  <si>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</si>
  <si>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</si>
  <si>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</si>
  <si>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</si>
  <si>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</si>
  <si>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</si>
  <si>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</si>
  <si>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</si>
  <si>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</si>
  <si>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</si>
  <si>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</si>
  <si>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</si>
  <si>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</si>
  <si>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</si>
  <si>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</si>
  <si>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</si>
  <si>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</si>
  <si>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</si>
  <si>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</si>
  <si>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</si>
  <si>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</si>
  <si>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</si>
  <si>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</si>
  <si>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</si>
  <si>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</si>
  <si>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</si>
  <si>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</si>
  <si>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</si>
  <si>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</si>
  <si>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</si>
  <si>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</si>
  <si>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</si>
  <si>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</si>
  <si>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</si>
  <si>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</si>
  <si>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</si>
  <si>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</si>
  <si>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</si>
  <si>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</si>
  <si>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</si>
  <si>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</si>
  <si>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</si>
  <si>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</si>
  <si>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</si>
  <si>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</si>
  <si>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</si>
  <si>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</si>
  <si>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</si>
  <si>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</si>
  <si>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</si>
  <si>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</si>
  <si>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</si>
  <si>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</si>
  <si>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</si>
  <si>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</si>
  <si>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</si>
  <si>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</si>
  <si>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</si>
  <si>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</si>
  <si>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</si>
  <si>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</si>
  <si>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</si>
  <si>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</si>
  <si>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</si>
  <si>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</si>
  <si>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</si>
  <si>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</si>
  <si>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</si>
  <si>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</si>
  <si>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</si>
  <si>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</si>
  <si>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</si>
  <si>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</si>
  <si>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</si>
  <si>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</si>
  <si>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</si>
  <si>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</si>
  <si>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</si>
  <si>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</si>
  <si>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</si>
  <si>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</si>
  <si>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</si>
  <si>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</si>
  <si>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</si>
  <si>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</si>
  <si>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</si>
  <si>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</si>
  <si>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</si>
  <si>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</si>
  <si>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</si>
  <si>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</si>
  <si>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</si>
  <si>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</si>
  <si>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</si>
  <si>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</si>
  <si>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</si>
  <si>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</si>
  <si>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</si>
  <si>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</si>
  <si>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</si>
  <si>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</si>
  <si>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</si>
  <si>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</si>
  <si>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</si>
  <si>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</si>
  <si>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</si>
  <si>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</si>
  <si>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</si>
  <si>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</si>
  <si>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</si>
  <si>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</si>
  <si>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</si>
  <si>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</si>
  <si>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</si>
  <si>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</si>
  <si>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</si>
  <si>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</si>
  <si>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</si>
  <si>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</si>
  <si>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</si>
  <si>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</si>
  <si>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</si>
  <si>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</si>
  <si>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</si>
  <si>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</si>
  <si>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</si>
  <si>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</si>
  <si>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</si>
  <si>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</si>
  <si>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</si>
  <si>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</si>
  <si>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</si>
  <si>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</si>
  <si>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</si>
  <si>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</si>
  <si>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</si>
  <si>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</si>
  <si>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</si>
  <si>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</si>
  <si>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</si>
  <si>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</si>
  <si>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</si>
  <si>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</si>
  <si>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</si>
  <si>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</si>
  <si>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</si>
  <si>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</si>
  <si>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</si>
  <si>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</si>
  <si>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</si>
  <si>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</si>
  <si>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</si>
  <si>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</si>
  <si>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</si>
  <si>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</si>
  <si>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</si>
  <si>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</si>
  <si>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</si>
  <si>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</si>
  <si>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</si>
  <si>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</si>
  <si>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</si>
  <si>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</si>
  <si>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</si>
  <si>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</si>
  <si>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</si>
  <si>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</si>
  <si>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</si>
  <si>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</si>
  <si>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</si>
  <si>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</si>
  <si>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</si>
  <si>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</si>
  <si>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</si>
  <si>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</si>
  <si>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</si>
  <si>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</si>
  <si>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</si>
  <si>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</si>
  <si>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</si>
  <si>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</si>
  <si>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</si>
  <si>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</si>
  <si>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</si>
  <si>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</si>
  <si>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</si>
  <si>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</si>
  <si>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</si>
  <si>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</si>
  <si>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</si>
  <si>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</si>
  <si>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</si>
  <si>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</si>
  <si>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</si>
  <si>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</si>
  <si>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</si>
  <si>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</si>
  <si>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</si>
  <si>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</si>
  <si>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</si>
  <si>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</si>
  <si>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</si>
  <si>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</si>
  <si>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</si>
  <si>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</si>
  <si>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</si>
  <si>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</si>
  <si>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</si>
  <si>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</si>
  <si>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</si>
  <si>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</si>
  <si>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</si>
  <si>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</si>
  <si>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</si>
  <si>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</si>
  <si>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</si>
  <si>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</si>
  <si>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</si>
  <si>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</si>
  <si>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</si>
  <si>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</si>
  <si>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</si>
  <si>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</si>
  <si>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</si>
  <si>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</si>
  <si>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</si>
  <si>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</si>
  <si>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</si>
  <si>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</si>
  <si>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</si>
  <si>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</si>
  <si>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</si>
  <si>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</si>
  <si>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</si>
  <si>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</si>
  <si>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</si>
  <si>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</si>
  <si>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</si>
  <si>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</si>
  <si>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</si>
  <si>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</si>
  <si>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</si>
  <si>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</si>
  <si>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</si>
  <si>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</si>
  <si>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</si>
  <si>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</si>
  <si>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</si>
  <si>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</si>
  <si>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</si>
  <si>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</si>
  <si>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</si>
  <si>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</si>
  <si>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</si>
  <si>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</si>
  <si>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</si>
  <si>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</si>
  <si>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</si>
  <si>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</si>
  <si>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</si>
  <si>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</si>
  <si>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</si>
  <si>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</si>
  <si>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</si>
  <si>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</si>
  <si>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</si>
  <si>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</si>
  <si>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</si>
  <si>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</si>
  <si>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</si>
  <si>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</si>
  <si>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</si>
  <si>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</si>
  <si>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</si>
  <si>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</si>
  <si>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</si>
  <si>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</si>
  <si>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</si>
  <si>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</si>
  <si>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</si>
  <si>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</si>
  <si>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</si>
  <si>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</si>
  <si>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</si>
  <si>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</si>
  <si>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</si>
  <si>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</si>
  <si>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</si>
  <si>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</si>
  <si>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</si>
  <si>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</si>
  <si>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</si>
  <si>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</si>
  <si>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</si>
  <si>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</si>
  <si>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</si>
  <si>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</si>
  <si>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</si>
  <si>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</si>
  <si>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</si>
  <si>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</si>
  <si>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</si>
  <si>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</si>
  <si>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</si>
  <si>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</si>
  <si>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</si>
  <si>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</si>
  <si>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</si>
  <si>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</si>
  <si>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</si>
  <si>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</si>
  <si>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</si>
  <si>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</si>
  <si>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</si>
  <si>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</si>
  <si>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</si>
  <si>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</si>
  <si>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</si>
  <si>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</si>
  <si>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</si>
  <si>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</si>
  <si>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</si>
  <si>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</si>
  <si>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</si>
  <si>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</si>
  <si>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</si>
  <si>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</si>
  <si>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</si>
  <si>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</si>
  <si>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</si>
  <si>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</si>
  <si>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</si>
  <si>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</si>
  <si>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</si>
  <si>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</si>
  <si>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</si>
  <si>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</si>
  <si>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</si>
  <si>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</si>
  <si>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</si>
  <si>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</si>
  <si>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</si>
  <si>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</si>
  <si>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</si>
  <si>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</si>
  <si>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</si>
  <si>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</si>
  <si>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</si>
  <si>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</si>
  <si>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</si>
  <si>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</si>
  <si>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</si>
  <si>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</si>
  <si>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</si>
  <si>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</si>
  <si>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</si>
  <si>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</si>
  <si>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</si>
  <si>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</si>
  <si>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</si>
  <si>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</si>
  <si>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</si>
  <si>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</si>
  <si>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</si>
  <si>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</si>
  <si>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</si>
  <si>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</si>
  <si>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</si>
  <si>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</si>
  <si>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</si>
  <si>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</si>
  <si>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</si>
  <si>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</si>
  <si>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</si>
  <si>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</si>
  <si>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</si>
  <si>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</si>
  <si>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</si>
  <si>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</si>
  <si>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</si>
  <si>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</si>
  <si>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</si>
  <si>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</si>
  <si>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</si>
  <si>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</si>
  <si>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</si>
  <si>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</si>
  <si>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</si>
  <si>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</si>
  <si>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</si>
  <si>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</si>
  <si>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</si>
  <si>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</si>
  <si>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</si>
  <si>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</si>
  <si>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</si>
  <si>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</si>
  <si>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</si>
  <si>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</si>
  <si>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</si>
  <si>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</si>
  <si>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</si>
  <si>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</si>
  <si>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</si>
  <si>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</si>
  <si>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</si>
  <si>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</si>
  <si>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</si>
  <si>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</si>
  <si>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</si>
  <si>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</si>
  <si>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</si>
  <si>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</si>
  <si>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</si>
  <si>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</si>
  <si>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</si>
  <si>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</si>
  <si>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</si>
  <si>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</si>
  <si>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</si>
  <si>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</si>
  <si>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</si>
  <si>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</si>
  <si>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</si>
  <si>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</si>
  <si>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</si>
  <si>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</si>
  <si>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</si>
  <si>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</si>
  <si>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</si>
  <si>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</si>
  <si>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</si>
  <si>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</si>
  <si>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</si>
  <si>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</si>
  <si>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</si>
  <si>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</si>
  <si>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</si>
  <si>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</si>
  <si>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</si>
  <si>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</si>
  <si>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</si>
  <si>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</si>
  <si>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</si>
  <si>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</si>
  <si>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</si>
  <si>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</si>
  <si>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</si>
  <si>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</si>
  <si>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</si>
  <si>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</si>
  <si>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</si>
  <si>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</si>
  <si>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</si>
  <si>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</si>
  <si>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</si>
  <si>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</si>
  <si>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</si>
  <si>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</si>
  <si>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</si>
  <si>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</si>
  <si>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</si>
  <si>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</si>
  <si>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</si>
  <si>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</si>
  <si>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</si>
  <si>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</si>
  <si>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</si>
  <si>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</si>
  <si>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</si>
  <si>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</si>
  <si>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</si>
  <si>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</si>
  <si>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</si>
  <si>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</si>
  <si>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</si>
  <si>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</si>
  <si>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</si>
  <si>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</si>
  <si>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</si>
  <si>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</si>
  <si>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</si>
  <si>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</si>
  <si>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</si>
  <si>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</si>
  <si>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</si>
  <si>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</si>
  <si>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</si>
  <si>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</si>
  <si>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</si>
  <si>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</si>
  <si>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</si>
  <si>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</si>
  <si>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</si>
  <si>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</si>
  <si>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</si>
  <si>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</si>
  <si>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</si>
  <si>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</si>
  <si>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</si>
  <si>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</si>
  <si>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</si>
  <si>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</si>
  <si>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</si>
  <si>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</si>
  <si>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</si>
  <si>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</si>
  <si>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</si>
  <si>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</si>
  <si>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</si>
  <si>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</si>
  <si>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</si>
  <si>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</si>
  <si>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</si>
  <si>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</si>
  <si>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</si>
  <si>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</si>
  <si>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</si>
  <si>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</si>
  <si>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</si>
  <si>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</si>
  <si>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</si>
  <si>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</si>
  <si>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</si>
  <si>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</si>
  <si>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</si>
  <si>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</si>
  <si>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</si>
  <si>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</si>
  <si>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</si>
  <si>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</si>
  <si>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</si>
  <si>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</si>
  <si>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</si>
  <si>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</si>
  <si>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</si>
  <si>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</si>
  <si>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</si>
  <si>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</si>
  <si>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</si>
  <si>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</si>
  <si>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</si>
  <si>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</si>
  <si>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</si>
  <si>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</si>
  <si>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</si>
  <si>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</si>
  <si>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</si>
  <si>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</si>
  <si>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</si>
  <si>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</si>
  <si>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</si>
  <si>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</si>
  <si>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</si>
  <si>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</si>
  <si>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</si>
  <si>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</si>
  <si>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</si>
  <si>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</si>
  <si>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</si>
  <si>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</si>
  <si>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</si>
  <si>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</si>
  <si>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</si>
  <si>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</si>
  <si>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</si>
  <si>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</si>
  <si>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</si>
  <si>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</si>
  <si>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</si>
  <si>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</si>
  <si>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</si>
  <si>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</si>
  <si>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</si>
  <si>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</si>
  <si>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</si>
  <si>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</si>
  <si>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</si>
  <si>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</si>
  <si>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</si>
  <si>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</si>
  <si>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</si>
  <si>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</si>
  <si>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</si>
  <si>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</si>
  <si>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</si>
  <si>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</si>
  <si>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</si>
  <si>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</si>
  <si>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</si>
  <si>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</si>
  <si>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</si>
  <si>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</si>
  <si>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</si>
  <si>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</si>
  <si>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</si>
  <si>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</si>
  <si>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</si>
  <si>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</si>
  <si>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</si>
  <si>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</si>
  <si>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</si>
  <si>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</si>
  <si>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</si>
  <si>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</si>
  <si>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</si>
  <si>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</si>
  <si>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</si>
  <si>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</si>
  <si>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</si>
  <si>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</si>
  <si>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</si>
  <si>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</si>
  <si>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</si>
  <si>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</si>
  <si>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</si>
  <si>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</si>
  <si>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</si>
  <si>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</si>
  <si>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</si>
  <si>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</si>
  <si>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</si>
  <si>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</si>
  <si>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</si>
  <si>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</si>
  <si>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</si>
  <si>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</si>
  <si>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</si>
  <si>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</si>
  <si>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</si>
  <si>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</si>
  <si>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</si>
  <si>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</si>
  <si>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</si>
  <si>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</si>
  <si>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</si>
  <si>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</si>
  <si>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</si>
  <si>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</si>
  <si>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</si>
  <si>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</si>
  <si>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</si>
  <si>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</si>
  <si>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</si>
  <si>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</si>
  <si>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</si>
  <si>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</si>
  <si>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</si>
  <si>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</si>
  <si>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</si>
  <si>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</si>
  <si>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</si>
  <si>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</si>
  <si>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</si>
  <si>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</si>
  <si>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</si>
  <si>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</si>
  <si>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</si>
  <si>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</si>
  <si>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</si>
  <si>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</si>
  <si>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</si>
  <si>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</si>
  <si>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</si>
  <si>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</si>
  <si>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</si>
  <si>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</si>
  <si>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</si>
  <si>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</si>
  <si>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</si>
  <si>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</si>
  <si>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</si>
  <si>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</si>
  <si>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</si>
  <si>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</si>
  <si>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</si>
  <si>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</si>
  <si>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</si>
  <si>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</si>
  <si>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</si>
  <si>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</si>
  <si>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</si>
  <si>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</si>
  <si>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</si>
  <si>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</si>
  <si>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</si>
  <si>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</si>
  <si>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</si>
  <si>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</si>
  <si>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</si>
  <si>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</si>
  <si>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</si>
  <si>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</si>
  <si>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</si>
  <si>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</si>
  <si>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</si>
  <si>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</si>
  <si>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</si>
  <si>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</si>
  <si>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</si>
  <si>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</si>
  <si>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</si>
  <si>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</si>
  <si>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</si>
  <si>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</si>
  <si>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</si>
  <si>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</si>
  <si>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</si>
  <si>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</si>
  <si>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</si>
  <si>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</si>
  <si>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</si>
  <si>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</si>
  <si>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</si>
  <si>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</si>
  <si>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</si>
  <si>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</si>
  <si>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</si>
  <si>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</si>
  <si>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</si>
  <si>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</si>
  <si>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</si>
  <si>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</si>
  <si>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</si>
  <si>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</si>
  <si>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</si>
  <si>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</si>
  <si>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</si>
  <si>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</si>
  <si>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</si>
  <si>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</si>
  <si>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</si>
  <si>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</si>
  <si>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</si>
  <si>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</si>
  <si>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</si>
  <si>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</si>
  <si>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</si>
  <si>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</si>
  <si>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</si>
  <si>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</si>
  <si>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</si>
  <si>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</si>
  <si>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</si>
  <si>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</si>
  <si>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</si>
  <si>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</si>
  <si>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</si>
  <si>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</si>
  <si>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</si>
  <si>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</si>
  <si>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</si>
  <si>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</si>
  <si>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</si>
  <si>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</si>
  <si>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</si>
  <si>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</si>
  <si>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</si>
  <si>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</si>
  <si>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</si>
  <si>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</si>
  <si>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</si>
  <si>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</si>
  <si>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</si>
  <si>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</si>
  <si>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</si>
  <si>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</si>
  <si>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</si>
  <si>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</si>
  <si>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</si>
  <si>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</si>
  <si>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</si>
  <si>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</si>
  <si>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</si>
  <si>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</si>
  <si>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</si>
  <si>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</si>
  <si>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</si>
  <si>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</si>
  <si>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</si>
  <si>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</si>
  <si>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</si>
  <si>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</si>
  <si>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</si>
  <si>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</si>
  <si>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</si>
  <si>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</si>
  <si>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</si>
  <si>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</si>
  <si>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</si>
  <si>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</si>
  <si>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</si>
  <si>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</si>
  <si>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</si>
  <si>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</si>
  <si>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</si>
  <si>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</si>
  <si>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</si>
  <si>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</si>
  <si>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</si>
  <si>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</si>
  <si>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</si>
  <si>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</si>
  <si>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</si>
  <si>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</si>
  <si>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</si>
  <si>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</si>
  <si>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</si>
  <si>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</si>
  <si>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</si>
  <si>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</si>
  <si>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</si>
  <si>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</si>
  <si>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</si>
  <si>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</si>
  <si>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</si>
  <si>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</si>
  <si>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</si>
  <si>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</si>
  <si>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</si>
  <si>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</si>
  <si>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</si>
  <si>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</si>
  <si>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</si>
  <si>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</si>
  <si>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</si>
  <si>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</si>
  <si>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</si>
  <si>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</si>
  <si>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</si>
  <si>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</si>
  <si>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</si>
  <si>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</si>
  <si>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</si>
  <si>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</si>
  <si>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</si>
  <si>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</si>
  <si>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</si>
  <si>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</si>
  <si>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</si>
  <si>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</si>
  <si>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</si>
  <si>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</si>
  <si>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</si>
  <si>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</si>
  <si>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</si>
  <si>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</si>
  <si>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</si>
  <si>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</si>
  <si>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</si>
  <si>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</si>
  <si>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</si>
  <si>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</si>
  <si>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</si>
  <si>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</si>
  <si>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</si>
  <si>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</si>
  <si>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</si>
  <si>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</si>
  <si>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</si>
  <si>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</si>
  <si>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</si>
  <si>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</si>
  <si>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</si>
  <si>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</si>
  <si>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</si>
  <si>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</si>
  <si>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</si>
  <si>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</si>
  <si>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</si>
  <si>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</si>
  <si>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</si>
  <si>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</si>
  <si>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</si>
  <si>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</si>
  <si>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</si>
  <si>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</si>
  <si>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</si>
  <si>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</si>
  <si>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</si>
  <si>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</si>
  <si>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</si>
  <si>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</si>
  <si>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</si>
  <si>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</si>
  <si>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</si>
  <si>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</si>
  <si>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</si>
  <si>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</si>
  <si>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</si>
  <si>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</si>
  <si>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</si>
  <si>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</si>
  <si>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</si>
  <si>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</si>
  <si>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</si>
  <si>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</si>
  <si>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</si>
  <si>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</si>
  <si>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</si>
  <si>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</si>
  <si>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</si>
  <si>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</si>
  <si>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</si>
  <si>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</si>
  <si>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</si>
  <si>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</si>
  <si>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</si>
  <si>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</si>
  <si>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</si>
  <si>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</si>
  <si>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</si>
  <si>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</si>
  <si>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</si>
  <si>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</si>
  <si>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</si>
  <si>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</si>
  <si>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</si>
  <si>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</si>
  <si>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</si>
  <si>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</si>
  <si>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</si>
  <si>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</si>
  <si>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</si>
  <si>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</si>
  <si>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</si>
  <si>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</si>
  <si>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</si>
  <si>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</si>
  <si>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</si>
  <si>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</si>
  <si>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</si>
  <si>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</si>
  <si>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</si>
  <si>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</si>
  <si>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</si>
  <si>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</si>
  <si>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</si>
  <si>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</si>
  <si>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</si>
  <si>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</si>
  <si>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</si>
  <si>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</si>
  <si>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</si>
  <si>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</si>
  <si>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</si>
  <si>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</si>
  <si>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</si>
  <si>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</si>
  <si>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</si>
  <si>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</si>
  <si>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</si>
  <si>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</si>
  <si>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</si>
  <si>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</si>
  <si>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</si>
  <si>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</si>
  <si>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</si>
  <si>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</si>
  <si>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</si>
  <si>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</si>
  <si>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</si>
  <si>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</si>
  <si>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</si>
  <si>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</si>
  <si>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</si>
  <si>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</si>
  <si>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</si>
  <si>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</si>
  <si>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</si>
  <si>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</si>
  <si>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</si>
  <si>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</si>
  <si>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</si>
  <si>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</si>
  <si>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</si>
  <si>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</si>
  <si>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</si>
  <si>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</si>
  <si>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</si>
  <si>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</si>
  <si>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</si>
  <si>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</si>
  <si>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</si>
  <si>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</si>
  <si>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</si>
  <si>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</si>
  <si>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</si>
  <si>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</si>
  <si>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</si>
  <si>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</si>
  <si>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</si>
  <si>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</si>
  <si>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</si>
  <si>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</si>
  <si>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</si>
  <si>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</si>
  <si>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</si>
  <si>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</si>
  <si>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</si>
  <si>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</si>
  <si>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</si>
  <si>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</si>
  <si>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</si>
  <si>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</si>
  <si>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</si>
  <si>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</si>
  <si>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</si>
  <si>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</si>
  <si>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</si>
  <si>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</si>
  <si>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</si>
  <si>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</si>
  <si>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</si>
  <si>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</si>
  <si>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</si>
  <si>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</si>
  <si>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</si>
  <si>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</si>
  <si>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</si>
  <si>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</si>
  <si>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</si>
  <si>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</si>
  <si>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</si>
  <si>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</si>
  <si>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</si>
  <si>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</si>
  <si>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</si>
  <si>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</si>
  <si>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</si>
  <si>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</si>
  <si>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</si>
  <si>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</si>
  <si>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</si>
  <si>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</si>
  <si>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</si>
  <si>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</si>
  <si>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</si>
  <si>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</si>
  <si>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</si>
  <si>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</si>
  <si>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</si>
  <si>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</si>
  <si>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</si>
  <si>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</si>
  <si>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</si>
  <si>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</si>
  <si>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</si>
  <si>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</si>
  <si>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</si>
  <si>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</si>
  <si>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</si>
  <si>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</si>
  <si>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</si>
  <si>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</si>
  <si>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</si>
  <si>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</si>
  <si>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</si>
  <si>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</si>
  <si>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</si>
  <si>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</si>
  <si>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</si>
  <si>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</si>
  <si>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</si>
  <si>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</si>
  <si>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</si>
  <si>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</si>
  <si>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</si>
  <si>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</si>
  <si>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</si>
  <si>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</si>
  <si>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</si>
  <si>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</si>
  <si>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</si>
  <si>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</si>
  <si>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</si>
  <si>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</si>
  <si>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</si>
  <si>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</si>
  <si>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</si>
  <si>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</si>
  <si>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</si>
  <si>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</si>
  <si>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</si>
  <si>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</si>
  <si>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</si>
  <si>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</si>
  <si>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</si>
  <si>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</si>
  <si>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</si>
  <si>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</si>
  <si>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</si>
  <si>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</si>
  <si>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</si>
  <si>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</si>
  <si>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</si>
  <si>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</si>
  <si>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</si>
  <si>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</si>
  <si>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</si>
  <si>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</si>
  <si>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</si>
  <si>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</si>
  <si>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</si>
  <si>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</si>
  <si>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</si>
  <si>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</si>
  <si>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</si>
  <si>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</si>
  <si>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</si>
  <si>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</si>
  <si>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</si>
  <si>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</si>
  <si>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</si>
  <si>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</si>
  <si>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</si>
  <si>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</si>
  <si>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</si>
  <si>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</si>
  <si>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</si>
  <si>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</si>
  <si>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</si>
  <si>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</si>
  <si>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</si>
  <si>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</si>
  <si>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</si>
  <si>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</si>
  <si>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</si>
  <si>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</si>
  <si>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</si>
  <si>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</si>
  <si>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</si>
  <si>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</si>
  <si>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</si>
  <si>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</si>
  <si>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</si>
  <si>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</si>
  <si>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</si>
  <si>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</si>
  <si>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</si>
  <si>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</si>
  <si>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</si>
  <si>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</si>
  <si>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</si>
  <si>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</si>
  <si>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</si>
  <si>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</si>
  <si>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</si>
  <si>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</si>
  <si>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</si>
  <si>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</si>
  <si>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</si>
  <si>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</si>
  <si>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</si>
  <si>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</si>
  <si>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</si>
  <si>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</si>
  <si>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</si>
  <si>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</si>
  <si>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</si>
  <si>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</si>
  <si>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</si>
  <si>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</si>
  <si>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</si>
  <si>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</si>
  <si>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</si>
  <si>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</si>
  <si>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</si>
  <si>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</si>
  <si>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</si>
  <si>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</si>
  <si>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</si>
  <si>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</si>
  <si>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</si>
  <si>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</si>
  <si>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</si>
  <si>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</si>
  <si>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</si>
  <si>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</si>
  <si>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</si>
  <si>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</si>
  <si>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</si>
  <si>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</si>
  <si>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</si>
  <si>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</si>
  <si>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</si>
  <si>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</si>
  <si>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</si>
  <si>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</si>
  <si>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</si>
  <si>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</si>
  <si>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</si>
  <si>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</si>
  <si>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</si>
  <si>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</si>
  <si>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</si>
  <si>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</si>
  <si>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</si>
  <si>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</si>
  <si>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</si>
  <si>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</si>
  <si>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</si>
  <si>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</si>
  <si>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</si>
  <si>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</si>
  <si>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</si>
  <si>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</si>
  <si>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</si>
  <si>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</si>
  <si>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</si>
  <si>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</si>
  <si>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</si>
  <si>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</si>
  <si>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</si>
  <si>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</si>
  <si>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</si>
  <si>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</si>
  <si>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</si>
  <si>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</si>
  <si>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</si>
  <si>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</si>
  <si>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</si>
  <si>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</si>
  <si>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</si>
  <si>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</si>
  <si>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</si>
  <si>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</si>
  <si>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</si>
  <si>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</si>
  <si>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</si>
  <si>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</si>
  <si>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</si>
  <si>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</si>
  <si>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</si>
  <si>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</si>
  <si>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</si>
  <si>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</si>
  <si>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</si>
  <si>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</si>
  <si>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</si>
  <si>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</si>
  <si>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</si>
  <si>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</si>
  <si>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</si>
  <si>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</si>
  <si>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</si>
  <si>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</si>
  <si>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</si>
  <si>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</si>
  <si>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</si>
  <si>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</si>
  <si>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</si>
  <si>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</si>
  <si>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</si>
  <si>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</si>
  <si>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</si>
  <si>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</si>
  <si>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</si>
  <si>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</si>
  <si>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</si>
  <si>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</si>
  <si>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</si>
  <si>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</si>
  <si>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</si>
  <si>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</si>
  <si>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</si>
  <si>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</si>
  <si>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</si>
  <si>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</si>
  <si>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</si>
  <si>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</si>
  <si>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</si>
  <si>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</si>
  <si>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</si>
  <si>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</si>
  <si>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</si>
  <si>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</si>
  <si>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</si>
  <si>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</si>
  <si>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</si>
  <si>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</si>
  <si>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</si>
  <si>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</si>
  <si>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</si>
  <si>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</si>
  <si>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</si>
  <si>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</si>
  <si>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</si>
  <si>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</si>
  <si>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</si>
  <si>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</si>
  <si>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</si>
  <si>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</si>
  <si>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</si>
  <si>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</si>
  <si>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</si>
  <si>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</si>
  <si>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</si>
  <si>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</si>
  <si>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</si>
  <si>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</si>
  <si>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</si>
  <si>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</si>
  <si>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</si>
  <si>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</si>
  <si>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</si>
  <si>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</si>
  <si>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</si>
  <si>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</si>
  <si>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</si>
  <si>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</si>
  <si>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</si>
  <si>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</si>
  <si>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</si>
  <si>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</si>
  <si>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</si>
  <si>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</si>
  <si>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</si>
  <si>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</si>
  <si>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</si>
  <si>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</si>
  <si>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</si>
  <si>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</si>
  <si>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</si>
  <si>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</si>
  <si>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</si>
  <si>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</si>
  <si>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</si>
  <si>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</si>
  <si>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</si>
  <si>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</si>
  <si>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</si>
  <si>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</si>
  <si>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</si>
  <si>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</si>
  <si>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</si>
  <si>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</si>
  <si>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</si>
  <si>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</si>
  <si>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</si>
  <si>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</si>
  <si>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</si>
  <si>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</si>
  <si>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</si>
  <si>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</si>
  <si>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</si>
  <si>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</si>
  <si>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</si>
  <si>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</si>
  <si>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</si>
  <si>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</si>
  <si>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</si>
  <si>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</si>
  <si>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</si>
  <si>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</si>
  <si>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</si>
  <si>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</si>
  <si>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</si>
  <si>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</si>
  <si>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</si>
  <si>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</si>
  <si>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</si>
  <si>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</si>
  <si>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</si>
  <si>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</si>
  <si>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</si>
  <si>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</si>
  <si>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</si>
  <si>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</si>
  <si>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</si>
  <si>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</si>
  <si>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</si>
  <si>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</si>
  <si>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</si>
  <si>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</si>
  <si>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</si>
  <si>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</si>
  <si>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</si>
  <si>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</si>
  <si>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</si>
  <si>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</si>
  <si>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</si>
  <si>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</si>
  <si>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</si>
  <si>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</si>
  <si>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</si>
  <si>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</si>
  <si>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</si>
  <si>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</si>
  <si>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</si>
  <si>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</si>
  <si>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</si>
  <si>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</si>
  <si>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</si>
  <si>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</si>
  <si>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</si>
  <si>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</si>
  <si>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</si>
  <si>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</si>
  <si>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</si>
  <si>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</si>
  <si>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</si>
  <si>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</si>
  <si>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</si>
  <si>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</si>
  <si>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</si>
  <si>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</si>
  <si>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</si>
  <si>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</si>
  <si>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</si>
  <si>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</si>
  <si>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</si>
  <si>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</si>
  <si>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</si>
  <si>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</si>
  <si>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</si>
  <si>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</si>
  <si>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</si>
  <si>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</si>
  <si>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</si>
  <si>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</si>
  <si>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</si>
  <si>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</si>
  <si>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</si>
  <si>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</si>
  <si>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</si>
  <si>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</si>
  <si>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</si>
  <si>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</si>
  <si>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</si>
  <si>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</si>
  <si>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</si>
  <si>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</si>
  <si>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</si>
  <si>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</si>
  <si>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</si>
  <si>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</si>
  <si>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</si>
  <si>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</si>
  <si>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</si>
  <si>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</si>
  <si>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</si>
  <si>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</si>
  <si>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</si>
  <si>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</si>
  <si>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</si>
  <si>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</si>
  <si>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</si>
  <si>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</si>
  <si>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</si>
  <si>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</si>
  <si>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</si>
  <si>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</si>
  <si>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</si>
  <si>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</si>
  <si>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</si>
  <si>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</si>
  <si>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</si>
  <si>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</si>
  <si>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</si>
  <si>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</si>
  <si>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</si>
  <si>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</si>
  <si>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</si>
  <si>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</si>
  <si>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</si>
  <si>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</si>
  <si>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</si>
  <si>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</si>
  <si>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</si>
  <si>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</si>
  <si>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</si>
  <si>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</si>
  <si>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</si>
  <si>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</si>
  <si>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</si>
  <si>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</si>
  <si>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</si>
  <si>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</si>
  <si>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</si>
  <si>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</si>
  <si>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</si>
  <si>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</si>
  <si>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</si>
  <si>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</si>
  <si>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</si>
  <si>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</si>
  <si>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</si>
  <si>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</si>
  <si>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</si>
  <si>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</si>
  <si>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</si>
  <si>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</si>
  <si>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</si>
  <si>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</si>
  <si>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</si>
  <si>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</si>
  <si>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</si>
  <si>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</si>
  <si>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</si>
  <si>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</si>
  <si>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</si>
  <si>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</si>
  <si>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</si>
  <si>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</si>
  <si>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</si>
  <si>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</si>
  <si>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</si>
  <si>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</si>
  <si>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</si>
  <si>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</si>
  <si>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</si>
  <si>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</si>
  <si>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</si>
  <si>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</si>
  <si>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</si>
  <si>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</si>
  <si>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</si>
  <si>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</si>
  <si>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</si>
  <si>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</si>
  <si>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</si>
  <si>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</si>
  <si>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</si>
  <si>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</si>
  <si>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</si>
  <si>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</si>
  <si>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</si>
  <si>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</si>
  <si>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</si>
  <si>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</si>
  <si>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</si>
  <si>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</si>
  <si>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</si>
  <si>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</si>
  <si>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</si>
  <si>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</si>
  <si>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</si>
  <si>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</si>
  <si>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</si>
  <si>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</si>
  <si>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</si>
  <si>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</si>
  <si>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</si>
  <si>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</si>
  <si>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</si>
  <si>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</si>
  <si>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</si>
  <si>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</si>
  <si>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</si>
  <si>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</si>
  <si>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</si>
  <si>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</si>
  <si>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</si>
  <si>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</si>
  <si>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</si>
  <si>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</si>
  <si>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</si>
  <si>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</si>
  <si>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</si>
  <si>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</si>
  <si>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</si>
  <si>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</si>
  <si>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</si>
  <si>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</si>
  <si>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</si>
  <si>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</si>
  <si>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</si>
  <si>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</si>
  <si>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</si>
  <si>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</si>
  <si>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</si>
  <si>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</si>
  <si>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</si>
  <si>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</si>
  <si>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</si>
  <si>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</si>
  <si>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</si>
  <si>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</si>
  <si>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</si>
  <si>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</si>
  <si>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</si>
  <si>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</si>
  <si>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</si>
  <si>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</si>
  <si>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</si>
  <si>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</si>
  <si>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</si>
  <si>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</si>
  <si>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</si>
  <si>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</si>
  <si>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</si>
  <si>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</si>
  <si>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</si>
  <si>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</si>
  <si>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</si>
  <si>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</si>
  <si>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</si>
  <si>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</si>
  <si>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</si>
  <si>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</si>
  <si>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</si>
  <si>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</si>
  <si>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</si>
  <si>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</si>
  <si>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</si>
  <si>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</si>
  <si>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</si>
  <si>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</si>
  <si>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</si>
  <si>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</si>
  <si>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</si>
  <si>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</si>
  <si>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</si>
  <si>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</si>
  <si>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</si>
  <si>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</si>
  <si>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</si>
  <si>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</si>
  <si>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</si>
  <si>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</si>
  <si>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</si>
  <si>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</si>
  <si>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</si>
  <si>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</si>
  <si>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</si>
  <si>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</si>
  <si>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</si>
  <si>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</si>
  <si>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</si>
  <si>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</si>
  <si>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</si>
  <si>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</si>
  <si>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</si>
  <si>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</si>
  <si>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</si>
  <si>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</si>
  <si>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</si>
  <si>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</si>
  <si>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</si>
  <si>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</si>
  <si>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</si>
  <si>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</si>
  <si>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</si>
  <si>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</si>
  <si>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</si>
  <si>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</si>
  <si>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</si>
  <si>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</si>
  <si>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</si>
  <si>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</si>
  <si>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</si>
  <si>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</si>
  <si>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</si>
  <si>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</si>
  <si>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</si>
  <si>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</si>
  <si>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</si>
  <si>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</si>
  <si>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</si>
  <si>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</si>
  <si>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</si>
  <si>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</si>
  <si>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</si>
  <si>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</si>
  <si>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</si>
  <si>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</si>
  <si>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</si>
  <si>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</si>
  <si>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</si>
  <si>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</si>
  <si>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</si>
  <si>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</si>
  <si>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</si>
  <si>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</si>
  <si>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</si>
  <si>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</si>
  <si>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</si>
  <si>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</si>
  <si>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</si>
  <si>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</si>
  <si>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</si>
  <si>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</si>
  <si>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</si>
  <si>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</si>
  <si>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</si>
  <si>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</si>
  <si>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</si>
  <si>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</si>
  <si>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</si>
  <si>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</si>
  <si>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</si>
  <si>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</si>
  <si>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</si>
  <si>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</si>
  <si>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</si>
  <si>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</si>
  <si>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</si>
  <si>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</si>
  <si>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</si>
  <si>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</si>
  <si>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</si>
  <si>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</si>
  <si>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</si>
  <si>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</si>
  <si>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</si>
  <si>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</si>
  <si>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</si>
  <si>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</si>
  <si>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</si>
  <si>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</si>
  <si>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</si>
  <si>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</si>
  <si>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</si>
  <si>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</si>
  <si>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</si>
  <si>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</si>
  <si>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</si>
  <si>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</si>
  <si>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</si>
  <si>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</si>
  <si>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</si>
  <si>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</si>
  <si>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</si>
  <si>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</si>
  <si>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</si>
  <si>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</si>
  <si>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</si>
  <si>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</si>
  <si>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</si>
  <si>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</si>
  <si>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</si>
  <si>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</si>
  <si>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</si>
  <si>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</si>
  <si>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</si>
  <si>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</si>
  <si>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</si>
  <si>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</si>
  <si>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</si>
  <si>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</si>
  <si>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</si>
  <si>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</si>
  <si>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</si>
  <si>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</si>
  <si>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</si>
  <si>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</si>
  <si>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</si>
  <si>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</si>
  <si>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</si>
  <si>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</si>
  <si>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</si>
  <si>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</si>
  <si>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</si>
  <si>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</si>
  <si>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</si>
  <si>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</si>
  <si>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</si>
  <si>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</si>
  <si>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</si>
  <si>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</si>
  <si>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</si>
  <si>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</si>
  <si>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</si>
  <si>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</si>
  <si>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</si>
  <si>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</si>
  <si>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</si>
  <si>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</si>
  <si>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</si>
  <si>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</si>
  <si>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</si>
  <si>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</si>
  <si>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</si>
  <si>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</si>
  <si>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</si>
  <si>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</si>
  <si>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</si>
  <si>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</si>
  <si>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</si>
  <si>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</si>
  <si>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</si>
  <si>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</si>
  <si>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</si>
  <si>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</si>
  <si>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</si>
  <si>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</si>
  <si>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</si>
  <si>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</si>
  <si>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</si>
  <si>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</si>
  <si>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</si>
  <si>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</si>
  <si>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</si>
  <si>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</si>
  <si>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</si>
  <si>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</si>
  <si>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</si>
  <si>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</si>
  <si>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</si>
  <si>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</si>
  <si>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</si>
  <si>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</si>
  <si>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</si>
  <si>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</si>
  <si>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</si>
  <si>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</si>
  <si>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</si>
  <si>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</si>
  <si>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</si>
  <si>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</si>
  <si>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</si>
  <si>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</si>
  <si>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</si>
  <si>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</si>
  <si>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</si>
  <si>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</si>
  <si>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</si>
  <si>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</si>
  <si>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</si>
  <si>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</si>
  <si>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</si>
  <si>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</si>
  <si>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</si>
  <si>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</si>
  <si>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</si>
  <si>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</si>
  <si>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</si>
  <si>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</si>
  <si>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</si>
  <si>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</si>
  <si>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</si>
  <si>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</si>
  <si>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</si>
  <si>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</si>
  <si>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</si>
  <si>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</si>
  <si>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</si>
  <si>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</si>
  <si>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</si>
  <si>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</si>
  <si>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</si>
  <si>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</si>
  <si>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</si>
  <si>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</si>
  <si>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</si>
  <si>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</si>
  <si>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</si>
  <si>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</si>
  <si>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</si>
  <si>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</si>
  <si>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</si>
  <si>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</si>
  <si>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</si>
  <si>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</si>
  <si>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</si>
  <si>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</si>
  <si>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</si>
  <si>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</si>
  <si>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</si>
  <si>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</si>
  <si>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</si>
  <si>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</si>
  <si>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</si>
  <si>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</si>
  <si>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</si>
  <si>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</si>
  <si>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</si>
  <si>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</si>
  <si>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</si>
  <si>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</si>
  <si>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</si>
  <si>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</si>
  <si>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</si>
  <si>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</si>
  <si>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</si>
  <si>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</si>
  <si>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</si>
  <si>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</si>
  <si>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</si>
  <si>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</si>
  <si>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</si>
  <si>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</si>
  <si>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</si>
  <si>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</si>
  <si>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</si>
  <si>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</si>
  <si>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</si>
  <si>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</si>
  <si>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</si>
  <si>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</si>
  <si>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</si>
  <si>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</si>
  <si>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</si>
  <si>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</si>
  <si>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</si>
  <si>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</si>
  <si>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</si>
  <si>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</si>
  <si>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</si>
  <si>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</si>
  <si>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</si>
  <si>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</si>
  <si>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</si>
  <si>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</si>
  <si>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</si>
  <si>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</si>
  <si>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</si>
  <si>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</si>
  <si>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</si>
  <si>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</si>
  <si>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</si>
  <si>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</si>
  <si>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</si>
  <si>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</si>
  <si>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</si>
  <si>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</si>
  <si>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</si>
  <si>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</si>
  <si>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</si>
  <si>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</si>
  <si>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</si>
  <si>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</si>
  <si>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</si>
  <si>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</si>
  <si>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</si>
  <si>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</si>
  <si>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</si>
  <si>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</si>
  <si>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</si>
  <si>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</si>
  <si>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</si>
  <si>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</si>
  <si>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</si>
  <si>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</si>
  <si>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</si>
  <si>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</si>
  <si>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</si>
  <si>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</si>
  <si>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</si>
  <si>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</si>
  <si>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</si>
  <si>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</si>
  <si>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</si>
  <si>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</si>
  <si>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</si>
  <si>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</si>
  <si>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</si>
  <si>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</si>
  <si>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</si>
  <si>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</si>
  <si>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</si>
  <si>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</si>
  <si>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</si>
  <si>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</si>
  <si>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</si>
  <si>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</si>
  <si>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</si>
  <si>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</si>
  <si>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</si>
  <si>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</si>
  <si>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</si>
  <si>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</si>
  <si>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</si>
  <si>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</si>
  <si>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</si>
  <si>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</si>
  <si>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</si>
  <si>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</si>
  <si>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</si>
  <si>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</si>
  <si>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</si>
  <si>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</si>
  <si>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</si>
  <si>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</si>
  <si>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</si>
  <si>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</si>
  <si>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</si>
  <si>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</si>
  <si>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</si>
  <si>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</si>
  <si>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</si>
  <si>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</si>
  <si>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</si>
  <si>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</si>
  <si>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</si>
  <si>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</si>
  <si>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</si>
  <si>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</si>
  <si>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</si>
  <si>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</si>
  <si>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</si>
  <si>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</si>
  <si>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</si>
  <si>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</si>
  <si>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</si>
  <si>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</si>
  <si>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</si>
  <si>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</si>
  <si>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</si>
  <si>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</si>
  <si>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</si>
  <si>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</si>
  <si>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</si>
  <si>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</si>
  <si>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</si>
  <si>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</si>
  <si>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</si>
  <si>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</si>
  <si>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</si>
  <si>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</si>
  <si>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</si>
  <si>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</si>
  <si>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</si>
  <si>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</si>
  <si>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</si>
  <si>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</si>
  <si>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</si>
  <si>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</si>
  <si>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</si>
  <si>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</si>
  <si>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</si>
  <si>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</si>
  <si>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</si>
  <si>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</si>
  <si>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</si>
  <si>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</si>
  <si>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</si>
  <si>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</si>
  <si>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</si>
  <si>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</si>
  <si>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</si>
  <si>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</si>
  <si>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</si>
  <si>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</si>
  <si>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</si>
  <si>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</si>
  <si>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</si>
  <si>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</si>
  <si>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</si>
  <si>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</si>
  <si>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</si>
  <si>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</si>
  <si>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</si>
  <si>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</si>
  <si>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</si>
  <si>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</si>
  <si>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</si>
  <si>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</si>
  <si>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</si>
  <si>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</si>
  <si>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</si>
  <si>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</si>
  <si>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</si>
  <si>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</si>
  <si>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</si>
  <si>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</si>
  <si>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</si>
  <si>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</si>
  <si>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</si>
  <si>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</si>
  <si>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</si>
  <si>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</si>
  <si>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</si>
  <si>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</si>
  <si>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</si>
  <si>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</si>
  <si>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</si>
  <si>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</si>
  <si>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</si>
  <si>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</si>
  <si>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</si>
  <si>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</si>
  <si>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</si>
  <si>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</si>
  <si>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</si>
  <si>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</si>
  <si>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</si>
  <si>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</si>
  <si>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</si>
  <si>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</si>
  <si>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</si>
  <si>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</si>
  <si>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</si>
  <si>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</si>
  <si>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</si>
  <si>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</si>
  <si>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</si>
  <si>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</si>
  <si>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</si>
  <si>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</si>
  <si>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</si>
  <si>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</si>
  <si>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</si>
  <si>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</si>
  <si>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</si>
  <si>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</si>
  <si>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</si>
  <si>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</si>
  <si>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</si>
  <si>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</si>
  <si>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</si>
  <si>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</si>
  <si>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</si>
  <si>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</si>
  <si>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</si>
  <si>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</si>
  <si>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</si>
  <si>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</si>
  <si>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</si>
  <si>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</si>
  <si>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</si>
  <si>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</si>
  <si>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</si>
  <si>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</si>
  <si>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</si>
  <si>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</si>
  <si>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</si>
  <si>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</si>
  <si>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</si>
  <si>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</si>
  <si>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</si>
  <si>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</si>
  <si>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</si>
  <si>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</si>
  <si>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</si>
  <si>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</si>
  <si>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</si>
  <si>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</si>
  <si>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</si>
  <si>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</si>
  <si>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</si>
  <si>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</si>
  <si>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</si>
  <si>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</si>
  <si>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</si>
  <si>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</si>
  <si>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</si>
  <si>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</si>
  <si>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</si>
  <si>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</si>
  <si>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</si>
  <si>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</si>
  <si>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</si>
  <si>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</si>
  <si>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</si>
  <si>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</si>
  <si>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</si>
  <si>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</si>
  <si>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</si>
  <si>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</si>
  <si>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</si>
  <si>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</si>
  <si>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</si>
  <si>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</si>
  <si>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</si>
  <si>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</si>
  <si>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</si>
  <si>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</si>
  <si>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</si>
  <si>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</si>
  <si>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</si>
  <si>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</si>
  <si>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</si>
  <si>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</si>
  <si>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</si>
  <si>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</si>
  <si>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</si>
  <si>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</si>
  <si>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</si>
  <si>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</si>
  <si>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</si>
  <si>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</si>
  <si>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</si>
  <si>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</si>
  <si>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</si>
  <si>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</si>
  <si>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</si>
  <si>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</si>
  <si>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</si>
  <si>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</si>
  <si>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</si>
  <si>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</si>
  <si>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</si>
  <si>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</si>
  <si>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</si>
  <si>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</si>
  <si>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</si>
  <si>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</si>
  <si>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</si>
  <si>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</si>
  <si>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</si>
  <si>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</si>
  <si>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</si>
  <si>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</si>
  <si>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</si>
  <si>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</si>
  <si>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</si>
  <si>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</si>
  <si>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</si>
  <si>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</si>
  <si>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</si>
  <si>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</si>
  <si>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</si>
  <si>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</si>
  <si>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</si>
  <si>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</si>
  <si>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</si>
  <si>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</si>
  <si>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</si>
  <si>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</si>
  <si>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</si>
  <si>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</si>
  <si>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</si>
  <si>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</si>
  <si>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</si>
  <si>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</si>
  <si>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</si>
  <si>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</si>
  <si>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</si>
  <si>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</si>
  <si>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</si>
  <si>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</si>
  <si>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</si>
  <si>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</si>
  <si>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</si>
  <si>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</si>
  <si>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</si>
  <si>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</si>
  <si>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</si>
  <si>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</si>
  <si>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</si>
  <si>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</si>
  <si>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</si>
  <si>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</si>
  <si>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</si>
  <si>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</si>
  <si>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</si>
  <si>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</si>
  <si>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</si>
  <si>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</si>
  <si>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</si>
  <si>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</si>
  <si>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</si>
  <si>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</si>
  <si>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</si>
  <si>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</si>
  <si>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</si>
  <si>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</si>
  <si>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</si>
  <si>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</si>
  <si>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</si>
  <si>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</si>
  <si>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</si>
  <si>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</si>
  <si>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</si>
  <si>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</si>
  <si>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</si>
  <si>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</si>
  <si>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</si>
  <si>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</si>
  <si>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</si>
  <si>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</si>
  <si>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</si>
  <si>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</si>
  <si>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</si>
  <si>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</si>
  <si>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</si>
  <si>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</si>
  <si>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</si>
  <si>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</si>
  <si>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</si>
  <si>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</si>
  <si>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</si>
  <si>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</si>
  <si>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</si>
  <si>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</si>
  <si>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</si>
  <si>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</si>
  <si>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</si>
  <si>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</si>
  <si>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</si>
  <si>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</si>
  <si>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</si>
  <si>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</si>
  <si>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</si>
  <si>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</si>
  <si>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</si>
  <si>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</si>
  <si>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</si>
  <si>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</si>
  <si>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</si>
  <si>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</si>
  <si>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</si>
  <si>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</si>
  <si>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</si>
  <si>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</si>
  <si>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</si>
  <si>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</si>
  <si>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</si>
  <si>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</si>
  <si>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</si>
  <si>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</si>
  <si>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</si>
  <si>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</si>
  <si>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</si>
  <si>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</si>
  <si>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</si>
  <si>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</si>
  <si>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</si>
  <si>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</si>
  <si>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</si>
  <si>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</si>
  <si>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</si>
  <si>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</si>
  <si>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</si>
  <si>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</si>
  <si>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</si>
  <si>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</si>
  <si>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</si>
  <si>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</si>
  <si>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</si>
  <si>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</si>
  <si>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</si>
  <si>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</si>
  <si>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</si>
  <si>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</si>
  <si>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</si>
  <si>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</si>
  <si>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</si>
  <si>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</si>
  <si>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</si>
  <si>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</si>
  <si>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</si>
  <si>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</si>
  <si>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</si>
  <si>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</si>
  <si>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</si>
  <si>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</si>
  <si>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</si>
  <si>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</si>
  <si>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</si>
  <si>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</si>
  <si>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</si>
  <si>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</si>
  <si>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</si>
  <si>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</si>
  <si>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</si>
  <si>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</si>
  <si>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</si>
  <si>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</si>
  <si>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</si>
  <si>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</si>
  <si>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</si>
  <si>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</si>
  <si>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</si>
  <si>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</si>
  <si>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</si>
  <si>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</si>
  <si>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</si>
  <si>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</si>
  <si>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</si>
  <si>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</si>
  <si>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</si>
  <si>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</si>
  <si>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</si>
  <si>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</si>
  <si>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</si>
  <si>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</si>
  <si>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</si>
  <si>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</si>
  <si>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</si>
  <si>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</si>
  <si>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</si>
  <si>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</si>
  <si>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</si>
  <si>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</si>
  <si>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</si>
  <si>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</si>
  <si>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</si>
  <si>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</si>
  <si>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</si>
  <si>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</si>
  <si>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</si>
  <si>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</si>
  <si>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</si>
  <si>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</si>
  <si>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</si>
  <si>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</si>
  <si>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</si>
  <si>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</si>
  <si>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</si>
  <si>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</si>
  <si>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</si>
  <si>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</si>
  <si>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</si>
  <si>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</si>
  <si>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</si>
  <si>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</si>
  <si>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</si>
  <si>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</si>
  <si>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</si>
  <si>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</si>
  <si>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</si>
  <si>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</si>
  <si>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</si>
  <si>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</si>
  <si>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</si>
  <si>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</si>
  <si>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</si>
  <si>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</si>
  <si>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</si>
  <si>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</si>
  <si>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</si>
  <si>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</si>
  <si>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</si>
  <si>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</si>
  <si>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</si>
  <si>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</si>
  <si>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</si>
  <si>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</si>
  <si>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</si>
  <si>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</si>
  <si>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</si>
  <si>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</si>
  <si>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</si>
  <si>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</si>
  <si>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</si>
  <si>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</si>
  <si>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</si>
  <si>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</si>
  <si>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</si>
  <si>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</si>
  <si>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</si>
  <si>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</si>
  <si>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</si>
  <si>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</si>
  <si>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</si>
  <si>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</si>
  <si>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</si>
  <si>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</si>
  <si>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</si>
  <si>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</si>
  <si>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</si>
  <si>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</si>
  <si>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</si>
  <si>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</si>
  <si>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</si>
  <si>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</si>
  <si>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</si>
  <si>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</si>
  <si>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</si>
  <si>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</si>
  <si>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</si>
  <si>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</si>
  <si>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</si>
  <si>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</si>
  <si>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</si>
  <si>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</si>
  <si>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</si>
  <si>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</si>
  <si>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</si>
  <si>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</si>
  <si>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</si>
  <si>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</si>
  <si>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</si>
  <si>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</si>
  <si>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</si>
  <si>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</si>
  <si>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</si>
  <si>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</si>
  <si>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</si>
  <si>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</si>
  <si>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</si>
  <si>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</si>
  <si>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</si>
  <si>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</si>
  <si>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</si>
  <si>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</si>
  <si>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</si>
  <si>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</si>
  <si>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</si>
  <si>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</si>
  <si>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</si>
  <si>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</si>
  <si>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</si>
  <si>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</si>
  <si>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</si>
  <si>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</si>
  <si>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</si>
  <si>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</si>
  <si>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</si>
  <si>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</si>
  <si>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</si>
  <si>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</si>
  <si>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</si>
  <si>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</si>
  <si>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</si>
  <si>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</si>
  <si>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</si>
  <si>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</si>
  <si>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</si>
  <si>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</si>
  <si>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</si>
  <si>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</si>
  <si>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</si>
  <si>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</si>
  <si>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</si>
  <si>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</si>
  <si>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</si>
  <si>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</si>
  <si>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</si>
  <si>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</si>
  <si>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</si>
  <si>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</si>
  <si>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</si>
  <si>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</si>
  <si>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</si>
  <si>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</si>
  <si>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</si>
  <si>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</si>
  <si>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</si>
  <si>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</si>
  <si>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</si>
  <si>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</si>
  <si>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</si>
  <si>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</si>
  <si>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</si>
  <si>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</si>
  <si>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</si>
  <si>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</si>
  <si>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</si>
  <si>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</si>
  <si>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</si>
  <si>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</si>
  <si>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</si>
  <si>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</si>
  <si>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</si>
  <si>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</si>
  <si>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</si>
  <si>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</si>
  <si>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</si>
  <si>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</si>
  <si>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</si>
  <si>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</si>
  <si>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</si>
  <si>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</si>
  <si>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</si>
  <si>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</si>
  <si>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</si>
  <si>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</si>
  <si>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</si>
  <si>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</si>
  <si>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</si>
  <si>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</si>
  <si>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</si>
  <si>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</si>
  <si>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</si>
  <si>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</si>
  <si>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</si>
  <si>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</si>
  <si>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</si>
  <si>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</si>
  <si>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</si>
  <si>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</si>
  <si>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</si>
  <si>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</si>
  <si>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</si>
  <si>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</si>
  <si>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</si>
  <si>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</si>
  <si>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</si>
  <si>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</si>
  <si>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</si>
  <si>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</si>
  <si>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</si>
  <si>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</si>
  <si>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</si>
  <si>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</si>
  <si>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</si>
  <si>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</si>
  <si>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</si>
  <si>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</si>
  <si>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</si>
  <si>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</si>
  <si>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</si>
  <si>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</si>
  <si>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</si>
  <si>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</si>
  <si>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</si>
  <si>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</si>
  <si>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</si>
  <si>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</si>
  <si>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</si>
  <si>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</si>
  <si>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</si>
  <si>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</si>
  <si>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</si>
  <si>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</si>
  <si>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</si>
  <si>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</si>
  <si>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</si>
  <si>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</si>
  <si>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</si>
  <si>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</si>
  <si>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</si>
  <si>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</si>
  <si>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</si>
  <si>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</si>
  <si>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</si>
  <si>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</si>
  <si>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</si>
  <si>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</si>
  <si>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</si>
  <si>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</si>
  <si>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</si>
  <si>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</si>
  <si>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</si>
  <si>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</si>
  <si>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</si>
  <si>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</si>
  <si>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</si>
  <si>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</si>
  <si>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</si>
  <si>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</si>
  <si>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</si>
  <si>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</si>
  <si>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</si>
  <si>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</si>
  <si>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</si>
  <si>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</si>
  <si>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</si>
  <si>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</si>
  <si>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</si>
  <si>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</si>
  <si>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</si>
  <si>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</si>
  <si>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</si>
  <si>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</si>
  <si>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</si>
  <si>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</si>
  <si>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</si>
  <si>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</si>
  <si>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</si>
  <si>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</si>
  <si>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</si>
  <si>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</si>
  <si>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</si>
  <si>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</si>
  <si>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</si>
  <si>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</si>
  <si>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</si>
  <si>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</si>
  <si>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</si>
  <si>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</si>
  <si>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</si>
  <si>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</si>
  <si>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</si>
  <si>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</si>
  <si>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</si>
  <si>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</si>
  <si>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</si>
  <si>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</si>
  <si>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</si>
  <si>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</si>
  <si>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</si>
  <si>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</si>
  <si>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</si>
  <si>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</si>
  <si>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</si>
  <si>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</si>
  <si>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</si>
  <si>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</si>
  <si>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</si>
  <si>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</si>
  <si>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</si>
  <si>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</si>
  <si>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</si>
  <si>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</si>
  <si>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</si>
  <si>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</si>
  <si>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</si>
  <si>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</si>
  <si>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</si>
  <si>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</si>
  <si>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</si>
  <si>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</si>
  <si>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</si>
  <si>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</si>
  <si>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</si>
  <si>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</si>
  <si>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</si>
  <si>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</si>
  <si>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</si>
  <si>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</si>
  <si>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</si>
  <si>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</si>
  <si>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</si>
  <si>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</si>
  <si>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</si>
  <si>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</si>
  <si>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</si>
  <si>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</si>
  <si>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</si>
  <si>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</si>
  <si>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</si>
  <si>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</si>
  <si>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</si>
  <si>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</si>
  <si>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</si>
  <si>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</si>
  <si>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</si>
  <si>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</si>
  <si>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</si>
  <si>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</si>
  <si>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</si>
  <si>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</si>
  <si>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</si>
  <si>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</si>
  <si>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</si>
  <si>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</si>
  <si>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</si>
  <si>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</si>
  <si>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</si>
  <si>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</si>
  <si>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</si>
  <si>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</si>
  <si>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</si>
  <si>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</si>
  <si>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</si>
  <si>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</si>
  <si>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</si>
  <si>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</si>
  <si>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</si>
  <si>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</si>
  <si>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</si>
  <si>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</si>
  <si>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</si>
  <si>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</si>
  <si>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</si>
  <si>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</si>
  <si>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</si>
  <si>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</si>
  <si>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</si>
  <si>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</si>
  <si>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</si>
  <si>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</si>
  <si>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</si>
  <si>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</si>
  <si>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</si>
  <si>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</si>
  <si>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</si>
  <si>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</si>
  <si>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</si>
  <si>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</si>
  <si>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</si>
  <si>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</si>
  <si>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</si>
  <si>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</si>
  <si>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</si>
  <si>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</si>
  <si>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</si>
  <si>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</si>
  <si>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</si>
  <si>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</si>
  <si>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</si>
  <si>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</si>
  <si>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</si>
  <si>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</si>
  <si>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</si>
  <si>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</si>
  <si>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</si>
  <si>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</si>
  <si>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</si>
  <si>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</si>
  <si>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</si>
  <si>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</si>
  <si>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</si>
  <si>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</si>
  <si>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</si>
  <si>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</si>
  <si>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</si>
  <si>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</si>
  <si>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</si>
  <si>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</si>
  <si>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</si>
  <si>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</si>
  <si>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</si>
  <si>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</si>
  <si>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</si>
  <si>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</si>
  <si>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</si>
  <si>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</si>
  <si>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</si>
  <si>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</si>
  <si>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</si>
  <si>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</si>
  <si>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</si>
  <si>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</si>
  <si>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</si>
  <si>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</si>
  <si>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</si>
  <si>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</si>
  <si>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</si>
  <si>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</si>
  <si>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</si>
  <si>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</si>
  <si>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</si>
  <si>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</si>
  <si>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</si>
  <si>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</si>
  <si>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</si>
  <si>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</si>
  <si>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</si>
  <si>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</si>
  <si>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</si>
  <si>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</si>
  <si>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</si>
  <si>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</si>
  <si>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</si>
  <si>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</si>
  <si>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</si>
  <si>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</si>
  <si>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</si>
  <si>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</si>
  <si>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</si>
  <si>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</si>
  <si>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</si>
  <si>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</si>
  <si>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</si>
  <si>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</si>
  <si>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</si>
  <si>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</si>
  <si>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</si>
  <si>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</si>
  <si>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</si>
  <si>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</si>
  <si>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</si>
  <si>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</si>
  <si>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</si>
  <si>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</si>
  <si>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</si>
  <si>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</si>
  <si>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</si>
  <si>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</si>
  <si>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</si>
  <si>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</si>
  <si>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</si>
  <si>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</si>
  <si>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</si>
  <si>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</si>
  <si>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</si>
  <si>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</si>
  <si>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</si>
  <si>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</si>
  <si>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</si>
  <si>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</si>
  <si>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</si>
  <si>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</si>
  <si>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</si>
  <si>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</si>
  <si>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</si>
  <si>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</si>
  <si>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</si>
  <si>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</si>
  <si>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</si>
  <si>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</si>
  <si>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</si>
  <si>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</si>
  <si>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</si>
  <si>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</si>
  <si>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</si>
  <si>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</si>
  <si>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</si>
  <si>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</si>
  <si>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</si>
  <si>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</si>
  <si>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</si>
  <si>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</si>
  <si>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</si>
  <si>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</si>
  <si>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</si>
  <si>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</si>
  <si>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</si>
  <si>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</si>
  <si>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</si>
  <si>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</si>
  <si>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</si>
  <si>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</si>
  <si>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</si>
  <si>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</si>
  <si>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</si>
  <si>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</si>
  <si>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</si>
  <si>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</si>
  <si>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</si>
  <si>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</si>
  <si>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</si>
  <si>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</si>
  <si>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</si>
  <si>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</si>
  <si>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</si>
  <si>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</si>
  <si>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</si>
  <si>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</si>
  <si>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</si>
  <si>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</si>
  <si>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</si>
  <si>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</si>
  <si>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</si>
  <si>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</si>
  <si>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</si>
  <si>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</si>
  <si>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</si>
  <si>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</si>
  <si>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</si>
  <si>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</si>
  <si>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</si>
  <si>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</si>
  <si>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</si>
  <si>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</si>
  <si>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</si>
  <si>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</si>
  <si>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</si>
  <si>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</si>
  <si>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</si>
  <si>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</si>
  <si>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</si>
  <si>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</si>
  <si>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</si>
  <si>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</si>
  <si>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</si>
  <si>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</si>
  <si>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</si>
  <si>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</si>
  <si>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</si>
  <si>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</si>
  <si>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</si>
  <si>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</si>
  <si>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</si>
  <si>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</si>
  <si>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</si>
  <si>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</si>
  <si>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</si>
  <si>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</si>
  <si>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</si>
  <si>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</si>
  <si>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</si>
  <si>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</si>
  <si>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</si>
  <si>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</si>
  <si>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</si>
  <si>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</si>
  <si>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</si>
  <si>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</si>
  <si>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</si>
  <si>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</si>
  <si>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</si>
  <si>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</si>
  <si>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</si>
  <si>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</si>
  <si>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</si>
  <si>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</si>
  <si>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</si>
  <si>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</si>
  <si>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</si>
  <si>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</si>
  <si>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</si>
  <si>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</si>
  <si>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</si>
  <si>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</si>
  <si>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</si>
  <si>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</si>
  <si>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</si>
  <si>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</si>
  <si>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</si>
  <si>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</si>
  <si>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</si>
  <si>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</si>
  <si>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</si>
  <si>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</si>
  <si>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</si>
  <si>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</si>
  <si>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</si>
  <si>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</si>
  <si>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</si>
  <si>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</si>
  <si>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</si>
  <si>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</si>
  <si>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</si>
  <si>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</si>
  <si>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</si>
  <si>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</si>
  <si>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</si>
  <si>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</si>
  <si>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</si>
  <si>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</si>
  <si>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</si>
  <si>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</si>
  <si>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</si>
  <si>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</si>
  <si>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</si>
  <si>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</si>
  <si>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</si>
  <si>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</si>
  <si>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</si>
  <si>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</si>
  <si>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</si>
  <si>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</si>
  <si>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</si>
  <si>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</si>
  <si>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</si>
  <si>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</si>
  <si>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</si>
  <si>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</si>
  <si>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</si>
  <si>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</si>
  <si>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</si>
  <si>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</si>
  <si>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</si>
  <si>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</si>
  <si>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</si>
  <si>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</si>
  <si>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</si>
  <si>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</si>
  <si>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</si>
  <si>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</si>
  <si>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</si>
  <si>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</si>
  <si>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</si>
  <si>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</si>
  <si>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</si>
  <si>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</si>
  <si>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</si>
  <si>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</si>
  <si>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</si>
  <si>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</si>
  <si>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</si>
  <si>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</si>
  <si>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</si>
  <si>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</si>
  <si>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</si>
  <si>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</si>
  <si>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</si>
  <si>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</si>
  <si>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</si>
  <si>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</si>
  <si>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</si>
  <si>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</si>
  <si>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</si>
  <si>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</si>
  <si>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</si>
  <si>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</si>
  <si>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</si>
  <si>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</si>
  <si>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</si>
  <si>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</si>
  <si>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</si>
  <si>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</si>
  <si>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</si>
  <si>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</si>
  <si>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</si>
  <si>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</si>
  <si>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</si>
  <si>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</si>
  <si>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</si>
  <si>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</si>
  <si>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</si>
  <si>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</si>
  <si>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</si>
  <si>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</si>
  <si>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</si>
  <si>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</si>
  <si>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</si>
  <si>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</si>
  <si>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</si>
  <si>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</si>
  <si>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</si>
  <si>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</si>
  <si>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</si>
  <si>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</si>
  <si>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</si>
  <si>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</si>
  <si>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</si>
  <si>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</si>
  <si>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</si>
  <si>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</si>
  <si>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</si>
  <si>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</si>
  <si>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</si>
  <si>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</si>
  <si>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</si>
  <si>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</si>
  <si>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</si>
  <si>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</si>
  <si>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</si>
  <si>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</si>
  <si>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</si>
  <si>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</si>
  <si>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</si>
  <si>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</si>
  <si>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</si>
  <si>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</si>
  <si>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</si>
  <si>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</si>
  <si>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</si>
  <si>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</si>
  <si>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</si>
  <si>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</si>
  <si>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</si>
  <si>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</si>
  <si>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</si>
  <si>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</si>
  <si>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</si>
  <si>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</si>
  <si>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</si>
  <si>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</si>
  <si>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</si>
  <si>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</si>
  <si>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</si>
  <si>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</si>
  <si>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</si>
  <si>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</si>
  <si>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</si>
  <si>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</si>
  <si>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</si>
  <si>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</si>
  <si>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</si>
  <si>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</si>
  <si>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</si>
  <si>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</si>
  <si>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</si>
  <si>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</si>
  <si>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</si>
  <si>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</si>
  <si>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</si>
  <si>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</si>
  <si>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</si>
  <si>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</si>
  <si>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</si>
  <si>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</si>
  <si>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</si>
  <si>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</si>
  <si>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</si>
  <si>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</si>
  <si>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</si>
  <si>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</si>
  <si>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</si>
  <si>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</si>
  <si>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</si>
  <si>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</si>
  <si>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</si>
  <si>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</si>
  <si>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</si>
  <si>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</si>
  <si>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</si>
  <si>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</si>
  <si>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</si>
  <si>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</si>
  <si>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</si>
  <si>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</si>
  <si>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</si>
  <si>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</si>
  <si>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</si>
  <si>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</si>
  <si>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</si>
  <si>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</si>
  <si>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</si>
  <si>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</si>
  <si>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</si>
  <si>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</si>
  <si>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</si>
  <si>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</si>
  <si>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</si>
  <si>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</si>
  <si>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</si>
  <si>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</si>
  <si>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</si>
  <si>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</si>
  <si>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</si>
  <si>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</si>
  <si>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</si>
  <si>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</si>
  <si>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</si>
  <si>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</si>
  <si>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</si>
  <si>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</si>
  <si>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</si>
  <si>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</si>
  <si>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</si>
  <si>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</si>
  <si>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</si>
  <si>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</si>
  <si>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</si>
  <si>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</si>
  <si>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</si>
  <si>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</si>
  <si>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</si>
  <si>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</si>
  <si>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</si>
  <si>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</si>
  <si>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</si>
  <si>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</si>
  <si>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</si>
  <si>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</si>
  <si>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</si>
  <si>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</si>
  <si>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</si>
  <si>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</si>
  <si>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</si>
  <si>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</si>
  <si>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</si>
  <si>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</si>
  <si>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</si>
  <si>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</si>
  <si>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</si>
  <si>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</si>
  <si>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</si>
  <si>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</si>
  <si>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</si>
  <si>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</si>
  <si>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</si>
  <si>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</si>
  <si>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</si>
  <si>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</si>
  <si>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</si>
  <si>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</si>
  <si>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</si>
  <si>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</si>
  <si>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</si>
  <si>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</si>
  <si>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</si>
  <si>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</si>
  <si>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</si>
  <si>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</si>
  <si>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</si>
  <si>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</si>
  <si>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</si>
  <si>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</si>
  <si>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</si>
  <si>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</si>
  <si>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</si>
  <si>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</si>
  <si>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</si>
  <si>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</si>
  <si>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</si>
  <si>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</si>
  <si>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</si>
  <si>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</si>
  <si>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</si>
  <si>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</si>
  <si>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</si>
  <si>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</si>
  <si>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</si>
  <si>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</si>
  <si>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</si>
  <si>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</si>
  <si>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</si>
  <si>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</si>
  <si>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</si>
  <si>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</si>
  <si>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</si>
  <si>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</si>
  <si>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</si>
  <si>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</si>
  <si>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</si>
  <si>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</si>
  <si>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</si>
  <si>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</si>
  <si>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</si>
  <si>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</si>
  <si>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</si>
  <si>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</si>
  <si>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</si>
  <si>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</si>
  <si>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</si>
  <si>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</si>
  <si>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</si>
  <si>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</si>
  <si>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</si>
  <si>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</si>
  <si>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</si>
  <si>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</si>
  <si>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</si>
  <si>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</si>
  <si>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</si>
  <si>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</si>
  <si>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</si>
  <si>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</si>
  <si>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</si>
  <si>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</si>
  <si>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</si>
  <si>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</si>
  <si>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</si>
  <si>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</si>
  <si>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</si>
  <si>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</si>
  <si>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</si>
  <si>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</si>
  <si>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</si>
  <si>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</si>
  <si>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</si>
  <si>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</si>
  <si>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</si>
  <si>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</si>
  <si>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</si>
  <si>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</si>
  <si>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</si>
  <si>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</si>
  <si>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</si>
  <si>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</si>
  <si>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</si>
  <si>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</si>
  <si>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</si>
  <si>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</si>
  <si>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</si>
  <si>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</si>
  <si>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</si>
  <si>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</si>
  <si>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</si>
  <si>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</si>
  <si>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</si>
  <si>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</si>
  <si>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</si>
  <si>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</si>
  <si>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</si>
  <si>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</si>
  <si>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</si>
  <si>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</si>
  <si>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</si>
  <si>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</si>
  <si>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</si>
  <si>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</si>
  <si>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</si>
  <si>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</si>
  <si>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</si>
  <si>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</si>
  <si>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</si>
  <si>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</si>
  <si>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</si>
  <si>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</si>
  <si>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</si>
  <si>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</si>
  <si>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</si>
  <si>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</si>
  <si>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</si>
  <si>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</si>
  <si>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</si>
  <si>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</si>
  <si>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</si>
  <si>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</si>
  <si>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</si>
  <si>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</si>
  <si>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</si>
  <si>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</si>
  <si>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</si>
  <si>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</si>
  <si>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</si>
  <si>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</si>
  <si>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</si>
  <si>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</si>
  <si>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</si>
  <si>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</si>
  <si>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</si>
  <si>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</si>
  <si>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</si>
  <si>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</si>
  <si>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</si>
  <si>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</si>
  <si>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</si>
  <si>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</si>
  <si>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</si>
  <si>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</si>
  <si>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</si>
  <si>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</si>
  <si>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</si>
  <si>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</si>
  <si>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</si>
  <si>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</si>
  <si>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</si>
  <si>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</si>
  <si>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</si>
  <si>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</si>
  <si>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</si>
  <si>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</si>
  <si>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</si>
  <si>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</si>
  <si>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</si>
  <si>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</si>
  <si>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</si>
  <si>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</si>
  <si>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</si>
  <si>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</si>
  <si>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</si>
  <si>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</si>
  <si>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</si>
  <si>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</si>
  <si>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</si>
  <si>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</si>
  <si>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</si>
  <si>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</si>
  <si>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</si>
  <si>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</si>
  <si>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</si>
  <si>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</si>
  <si>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</si>
  <si>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</si>
  <si>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</si>
  <si>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</si>
  <si>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</si>
  <si>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</si>
  <si>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</si>
  <si>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</si>
  <si>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</si>
  <si>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</si>
  <si>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</si>
  <si>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</si>
  <si>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</si>
  <si>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</si>
  <si>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</si>
  <si>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</si>
  <si>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</si>
  <si>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</si>
  <si>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</si>
  <si>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</si>
  <si>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</si>
  <si>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</si>
  <si>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</si>
  <si>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</si>
  <si>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</si>
  <si>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</si>
  <si>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</si>
  <si>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</si>
  <si>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</si>
  <si>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</si>
  <si>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</si>
  <si>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</si>
  <si>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</si>
  <si>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</si>
  <si>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</si>
  <si>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</si>
  <si>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</si>
  <si>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</si>
  <si>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</si>
  <si>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</si>
  <si>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</si>
  <si>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</si>
  <si>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</si>
  <si>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</si>
  <si>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</si>
  <si>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</si>
  <si>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</si>
  <si>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</si>
  <si>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</si>
  <si>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</si>
  <si>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</si>
  <si>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</si>
  <si>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</si>
  <si>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</si>
  <si>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</si>
  <si>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</si>
  <si>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</si>
  <si>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</si>
  <si>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</si>
  <si>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</si>
  <si>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</si>
  <si>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</si>
  <si>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</si>
  <si>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</si>
  <si>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</si>
  <si>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</si>
  <si>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</si>
  <si>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</si>
  <si>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</si>
  <si>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</si>
  <si>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</si>
  <si>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</si>
  <si>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</si>
  <si>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</si>
  <si>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</si>
  <si>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</si>
  <si>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</si>
  <si>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</si>
  <si>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</si>
  <si>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</si>
  <si>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</si>
  <si>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</si>
  <si>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</si>
  <si>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</si>
  <si>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</si>
  <si>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</si>
  <si>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</si>
  <si>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</si>
  <si>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</si>
  <si>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</si>
  <si>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</si>
  <si>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</si>
  <si>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</si>
  <si>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</si>
  <si>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</si>
  <si>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</si>
  <si>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</si>
  <si>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</si>
  <si>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</si>
  <si>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</si>
  <si>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</si>
  <si>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</si>
  <si>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</si>
  <si>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</si>
  <si>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</si>
  <si>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</si>
  <si>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</si>
  <si>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</si>
  <si>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</si>
  <si>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</si>
  <si>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</si>
  <si>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</si>
  <si>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</si>
  <si>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</si>
  <si>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</si>
  <si>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</si>
  <si>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</si>
  <si>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</si>
  <si>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</si>
  <si>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</si>
  <si>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</si>
  <si>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</si>
  <si>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</si>
  <si>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</si>
  <si>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</si>
  <si>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</si>
  <si>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</si>
  <si>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</si>
  <si>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</si>
  <si>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</si>
  <si>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</si>
  <si>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</si>
  <si>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</si>
  <si>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</si>
  <si>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</si>
  <si>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</si>
  <si>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</si>
  <si>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</si>
  <si>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</si>
  <si>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</si>
  <si>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</si>
  <si>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</si>
  <si>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</si>
  <si>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</si>
  <si>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</si>
  <si>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</si>
  <si>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</si>
  <si>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</si>
  <si>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</si>
  <si>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</si>
  <si>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</si>
  <si>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</si>
  <si>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</si>
  <si>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</si>
  <si>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</si>
  <si>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</si>
  <si>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</si>
  <si>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</si>
  <si>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</si>
  <si>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</si>
  <si>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</si>
  <si>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</si>
  <si>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</si>
  <si>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</si>
  <si>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</si>
  <si>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</si>
  <si>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</si>
  <si>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</si>
  <si>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</si>
  <si>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</si>
  <si>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</si>
  <si>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</si>
  <si>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</si>
  <si>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</si>
  <si>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</si>
  <si>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</si>
  <si>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</si>
  <si>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</si>
  <si>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</si>
  <si>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</si>
  <si>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</si>
  <si>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</si>
  <si>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</si>
  <si>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</si>
  <si>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</si>
  <si>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</si>
  <si>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</si>
  <si>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</si>
  <si>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</si>
  <si>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</si>
  <si>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</si>
  <si>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</si>
  <si>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</si>
  <si>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</si>
  <si>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</si>
  <si>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</si>
  <si>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</si>
  <si>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</si>
  <si>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</si>
  <si>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</si>
  <si>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</si>
  <si>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</si>
  <si>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</si>
  <si>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</si>
  <si>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</si>
  <si>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</si>
  <si>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</si>
  <si>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</si>
  <si>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</si>
  <si>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</si>
  <si>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</si>
  <si>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</si>
  <si>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</si>
  <si>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</si>
  <si>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</si>
  <si>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</si>
  <si>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</si>
  <si>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</si>
  <si>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</si>
  <si>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</si>
  <si>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</si>
  <si>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</si>
  <si>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</si>
  <si>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</si>
  <si>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</si>
  <si>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</si>
  <si>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</si>
  <si>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</si>
  <si>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</si>
  <si>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</si>
  <si>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</si>
  <si>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</si>
  <si>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</si>
  <si>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</si>
  <si>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</si>
  <si>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</si>
  <si>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</si>
  <si>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</si>
  <si>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</si>
  <si>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</si>
  <si>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</si>
  <si>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</si>
  <si>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</si>
  <si>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</si>
  <si>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</si>
  <si>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</si>
  <si>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</si>
  <si>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</si>
  <si>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</si>
  <si>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</si>
  <si>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</si>
  <si>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</si>
  <si>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</si>
  <si>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</si>
  <si>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</si>
  <si>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</si>
  <si>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</si>
  <si>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</si>
  <si>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</si>
  <si>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</si>
  <si>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</si>
  <si>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</si>
  <si>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</si>
  <si>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</si>
  <si>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</si>
  <si>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</si>
  <si>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</si>
  <si>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</si>
  <si>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</si>
  <si>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</si>
  <si>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</si>
  <si>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</si>
  <si>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</si>
  <si>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</si>
  <si>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</si>
  <si>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</si>
  <si>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</si>
  <si>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</si>
  <si>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</si>
  <si>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</si>
  <si>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</si>
  <si>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</si>
  <si>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</si>
  <si>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</si>
  <si>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</si>
  <si>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</si>
  <si>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</si>
  <si>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</si>
  <si>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</si>
  <si>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</si>
  <si>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</si>
  <si>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</si>
  <si>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</si>
  <si>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</si>
  <si>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</si>
  <si>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</si>
  <si>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</si>
  <si>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</si>
  <si>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</si>
  <si>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</si>
  <si>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</si>
  <si>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</si>
  <si>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</si>
  <si>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</si>
  <si>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</si>
  <si>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</si>
  <si>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</si>
  <si>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</si>
  <si>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</si>
  <si>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</si>
  <si>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</si>
  <si>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</si>
  <si>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</si>
  <si>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</si>
  <si>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</si>
  <si>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</si>
  <si>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</si>
  <si>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</si>
  <si>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</si>
  <si>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</si>
  <si>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</si>
  <si>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</si>
  <si>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</si>
  <si>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</si>
  <si>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</si>
  <si>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</si>
  <si>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</si>
  <si>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</si>
  <si>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</si>
  <si>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</si>
  <si>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</si>
  <si>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</si>
  <si>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</si>
  <si>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</si>
  <si>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</si>
  <si>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</si>
  <si>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</si>
  <si>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</si>
  <si>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</si>
  <si>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</si>
  <si>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</si>
  <si>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</si>
  <si>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</si>
  <si>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</si>
  <si>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</si>
  <si>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</si>
  <si>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</si>
  <si>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</si>
  <si>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</si>
  <si>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</si>
  <si>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</si>
  <si>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</si>
  <si>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</si>
  <si>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</si>
  <si>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</si>
  <si>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</si>
  <si>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</si>
  <si>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</si>
  <si>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</si>
  <si>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</si>
  <si>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</si>
  <si>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</si>
  <si>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</si>
  <si>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</si>
  <si>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</si>
  <si>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</si>
  <si>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</si>
  <si>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</si>
  <si>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</si>
  <si>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</si>
  <si>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</si>
  <si>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</si>
  <si>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</si>
  <si>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</si>
  <si>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</si>
  <si>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</si>
  <si>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</si>
  <si>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</si>
  <si>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</si>
  <si>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</si>
  <si>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</si>
  <si>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</si>
  <si>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</si>
  <si>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</si>
  <si>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</si>
  <si>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</si>
  <si>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</si>
  <si>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</si>
  <si>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</si>
  <si>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</si>
  <si>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</si>
  <si>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</si>
  <si>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</si>
  <si>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</si>
  <si>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</si>
  <si>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</si>
  <si>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</si>
  <si>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</si>
  <si>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</si>
  <si>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</si>
  <si>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</si>
  <si>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</si>
  <si>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</si>
  <si>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</si>
  <si>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</si>
  <si>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</si>
  <si>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</si>
  <si>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</si>
  <si>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</si>
  <si>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</si>
  <si>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</si>
  <si>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</si>
  <si>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</si>
  <si>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</si>
  <si>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</si>
  <si>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</si>
  <si>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</si>
  <si>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</si>
  <si>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</si>
  <si>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</si>
  <si>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</si>
  <si>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</si>
  <si>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</si>
  <si>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</si>
  <si>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</si>
  <si>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</si>
  <si>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</si>
  <si>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</si>
  <si>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</si>
  <si>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</si>
  <si>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</si>
  <si>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</si>
  <si>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</si>
  <si>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</si>
  <si>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</si>
  <si>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</si>
  <si>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</si>
  <si>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</si>
  <si>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</si>
  <si>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</si>
  <si>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</si>
  <si>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</si>
  <si>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</si>
  <si>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</si>
  <si>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</si>
  <si>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</si>
  <si>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</si>
  <si>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</si>
  <si>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</si>
  <si>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</si>
  <si>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</si>
  <si>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</si>
  <si>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</si>
  <si>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</si>
  <si>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</si>
  <si>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</si>
  <si>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</si>
  <si>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</si>
  <si>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</si>
  <si>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</si>
  <si>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</si>
  <si>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</si>
  <si>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</si>
  <si>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</si>
  <si>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</si>
  <si>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</si>
  <si>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</si>
  <si>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</si>
  <si>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</si>
  <si>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</si>
  <si>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</si>
  <si>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</si>
  <si>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</si>
  <si>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</si>
  <si>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</si>
  <si>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</si>
  <si>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</si>
  <si>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</si>
  <si>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</si>
  <si>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</si>
  <si>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</si>
  <si>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</si>
  <si>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</si>
  <si>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</si>
  <si>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</si>
  <si>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</si>
  <si>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</si>
  <si>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</si>
  <si>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</si>
  <si>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</si>
  <si>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</si>
  <si>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</si>
  <si>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</si>
  <si>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</si>
  <si>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</si>
  <si>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</si>
  <si>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</si>
  <si>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</si>
  <si>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</si>
  <si>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</si>
  <si>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</si>
  <si>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</si>
  <si>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</si>
  <si>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</si>
  <si>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</si>
  <si>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</si>
  <si>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</si>
  <si>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</si>
  <si>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</si>
  <si>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</si>
  <si>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</si>
  <si>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</si>
  <si>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</si>
  <si>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</si>
  <si>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</si>
  <si>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</si>
  <si>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</si>
  <si>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</si>
  <si>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</si>
  <si>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</si>
  <si>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</si>
  <si>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</si>
  <si>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</si>
  <si>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</si>
  <si>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</si>
  <si>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</si>
  <si>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</si>
  <si>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</si>
  <si>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</si>
  <si>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</si>
  <si>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</si>
  <si>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</si>
  <si>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</si>
  <si>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</si>
  <si>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</si>
  <si>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</si>
  <si>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</si>
  <si>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</si>
  <si>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</si>
  <si>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</si>
  <si>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</si>
  <si>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</si>
  <si>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</si>
  <si>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</si>
  <si>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</si>
  <si>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</si>
  <si>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</si>
  <si>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</si>
  <si>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</si>
  <si>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</si>
  <si>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</si>
  <si>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</si>
  <si>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</si>
  <si>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</si>
  <si>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</si>
  <si>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</si>
  <si>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</si>
  <si>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</si>
  <si>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</si>
  <si>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</si>
  <si>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</si>
  <si>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</si>
  <si>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</si>
  <si>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</si>
  <si>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</si>
  <si>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</si>
  <si>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</si>
  <si>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</si>
  <si>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</si>
  <si>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</si>
  <si>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</si>
  <si>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</si>
  <si>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</si>
  <si>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</si>
  <si>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</si>
  <si>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</si>
  <si>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</si>
  <si>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</si>
  <si>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</si>
  <si>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</si>
  <si>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</si>
  <si>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</si>
  <si>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</si>
  <si>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</si>
  <si>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</si>
  <si>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</si>
  <si>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</si>
  <si>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</si>
  <si>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</si>
  <si>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</si>
  <si>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</si>
  <si>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</si>
  <si>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</si>
  <si>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</si>
  <si>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</si>
  <si>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</si>
  <si>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</si>
  <si>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</si>
  <si>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</si>
  <si>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</si>
  <si>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</si>
  <si>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</si>
  <si>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</si>
  <si>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</si>
  <si>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</si>
  <si>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</si>
  <si>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</si>
  <si>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</si>
  <si>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</si>
  <si>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</si>
  <si>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</si>
  <si>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</si>
  <si>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</si>
  <si>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</si>
  <si>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</si>
  <si>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</si>
  <si>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</si>
  <si>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</si>
  <si>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</si>
  <si>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</si>
  <si>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</si>
  <si>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</si>
  <si>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</si>
  <si>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</si>
  <si>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</si>
  <si>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</si>
  <si>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</si>
  <si>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</si>
  <si>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</si>
  <si>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</si>
  <si>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</si>
  <si>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</si>
  <si>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</si>
  <si>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</si>
  <si>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</si>
  <si>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</si>
  <si>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</si>
  <si>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</si>
  <si>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</si>
  <si>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</si>
  <si>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</si>
  <si>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</si>
  <si>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</si>
  <si>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</si>
  <si>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</si>
  <si>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</si>
  <si>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</si>
  <si>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</si>
  <si>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</si>
  <si>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</si>
  <si>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</si>
  <si>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</si>
  <si>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</si>
  <si>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</si>
  <si>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</si>
  <si>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</si>
  <si>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</si>
  <si>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</si>
  <si>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</si>
  <si>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</si>
  <si>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</si>
  <si>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</si>
  <si>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</si>
  <si>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</si>
  <si>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</si>
  <si>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</si>
  <si>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</si>
  <si>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</si>
  <si>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</si>
  <si>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</si>
  <si>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</si>
  <si>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</si>
  <si>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</si>
  <si>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</si>
  <si>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</si>
  <si>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</si>
  <si>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</si>
  <si>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</si>
  <si>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</si>
  <si>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</si>
  <si>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</si>
  <si>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</si>
  <si>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</si>
  <si>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</si>
  <si>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</si>
  <si>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</si>
  <si>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</si>
  <si>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</si>
  <si>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</si>
  <si>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</si>
  <si>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</si>
  <si>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</si>
  <si>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</si>
  <si>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</si>
  <si>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</si>
  <si>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</si>
  <si>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</si>
  <si>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</si>
  <si>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</si>
  <si>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</si>
  <si>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</si>
  <si>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</si>
  <si>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</si>
  <si>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</si>
  <si>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</si>
  <si>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</si>
  <si>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</si>
  <si>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</si>
  <si>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</si>
  <si>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</si>
  <si>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</si>
  <si>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</si>
  <si>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</si>
  <si>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</si>
  <si>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</si>
  <si>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</si>
  <si>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</si>
  <si>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</si>
  <si>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</si>
  <si>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</si>
  <si>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</si>
  <si>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</si>
  <si>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</si>
  <si>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</si>
  <si>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</si>
  <si>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</si>
  <si>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</si>
  <si>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</si>
  <si>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</si>
  <si>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</si>
  <si>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</si>
  <si>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</si>
  <si>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</si>
  <si>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</si>
  <si>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</si>
  <si>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</si>
  <si>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</si>
  <si>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</si>
  <si>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</si>
  <si>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</si>
  <si>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</si>
  <si>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</si>
  <si>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</si>
  <si>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</si>
  <si>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</si>
  <si>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</si>
  <si>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</si>
  <si>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</si>
  <si>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</si>
  <si>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</si>
  <si>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</si>
  <si>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</si>
  <si>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</si>
  <si>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</si>
  <si>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</si>
  <si>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</si>
  <si>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</si>
  <si>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</si>
  <si>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</si>
  <si>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</si>
  <si>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</si>
  <si>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</si>
  <si>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</si>
  <si>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</si>
  <si>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</si>
  <si>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</si>
  <si>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</si>
  <si>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</si>
  <si>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</si>
  <si>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</si>
  <si>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</si>
  <si>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</si>
  <si>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</si>
  <si>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</si>
  <si>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</si>
  <si>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</si>
  <si>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</si>
  <si>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</si>
  <si>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</si>
  <si>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</si>
  <si>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</si>
  <si>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</si>
  <si>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</si>
  <si>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</si>
  <si>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</si>
  <si>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</si>
  <si>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</si>
  <si>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</si>
  <si>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</si>
  <si>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</si>
  <si>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</si>
  <si>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</si>
  <si>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</si>
  <si>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</si>
  <si>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</si>
  <si>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</si>
  <si>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</si>
  <si>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</si>
  <si>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</si>
  <si>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</si>
  <si>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</si>
  <si>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</si>
  <si>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</si>
  <si>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</si>
  <si>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</si>
  <si>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</si>
  <si>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</si>
  <si>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</si>
  <si>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</si>
  <si>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</si>
  <si>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</si>
  <si>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</si>
  <si>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</si>
  <si>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</si>
  <si>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</si>
  <si>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</si>
  <si>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</si>
  <si>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</si>
  <si>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</si>
  <si>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</si>
  <si>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</si>
  <si>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</si>
  <si>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</si>
  <si>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</si>
  <si>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</si>
  <si>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</si>
  <si>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</si>
  <si>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</si>
  <si>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</si>
  <si>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</si>
  <si>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</si>
  <si>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</si>
  <si>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</si>
  <si>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</si>
  <si>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</si>
  <si>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</si>
  <si>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</si>
  <si>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</si>
  <si>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</si>
  <si>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</si>
  <si>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</si>
  <si>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</si>
  <si>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</si>
  <si>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</si>
  <si>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</si>
  <si>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</si>
  <si>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</si>
  <si>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</si>
  <si>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</si>
  <si>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</si>
  <si>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</si>
  <si>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</si>
  <si>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</si>
  <si>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</si>
  <si>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</si>
  <si>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</si>
  <si>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</si>
  <si>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</si>
  <si>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</si>
  <si>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</si>
  <si>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</si>
  <si>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</si>
  <si>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</si>
  <si>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</si>
  <si>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</si>
  <si>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</si>
  <si>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</si>
  <si>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</si>
  <si>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</si>
  <si>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</si>
  <si>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</si>
  <si>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</si>
  <si>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</si>
  <si>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</si>
  <si>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</si>
  <si>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</si>
  <si>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</si>
  <si>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</si>
  <si>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</si>
  <si>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</si>
  <si>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</si>
  <si>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</si>
  <si>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</si>
  <si>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</si>
  <si>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</si>
  <si>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</si>
  <si>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</si>
  <si>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</si>
  <si>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</si>
  <si>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</si>
  <si>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</si>
  <si>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</si>
  <si>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</si>
  <si>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</si>
  <si>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</si>
  <si>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</si>
  <si>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</si>
  <si>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</si>
  <si>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</si>
  <si>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</si>
  <si>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</si>
  <si>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</si>
  <si>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</si>
  <si>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</si>
  <si>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</si>
  <si>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</si>
  <si>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</si>
  <si>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</si>
  <si>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</si>
  <si>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</si>
  <si>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</si>
  <si>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</si>
  <si>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</si>
  <si>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</si>
  <si>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</si>
  <si>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</si>
  <si>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</si>
  <si>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</si>
  <si>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</si>
  <si>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</si>
  <si>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</si>
  <si>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</si>
  <si>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</si>
  <si>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</si>
  <si>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</si>
  <si>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</si>
  <si>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</si>
  <si>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</si>
  <si>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</si>
  <si>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</si>
  <si>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</si>
  <si>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</si>
  <si>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</si>
  <si>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</si>
  <si>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</si>
  <si>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</si>
  <si>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</si>
  <si>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</si>
  <si>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</si>
  <si>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</si>
  <si>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</si>
  <si>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</si>
  <si>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</si>
  <si>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</si>
  <si>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</si>
  <si>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</si>
  <si>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</si>
  <si>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</si>
  <si>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</si>
  <si>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</si>
  <si>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</si>
  <si>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</si>
  <si>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</si>
  <si>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</si>
  <si>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</si>
  <si>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</si>
  <si>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</si>
  <si>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</si>
  <si>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</si>
  <si>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</si>
  <si>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</si>
  <si>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</si>
  <si>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</si>
  <si>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</si>
  <si>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</si>
  <si>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</si>
  <si>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</si>
  <si>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</si>
  <si>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</si>
  <si>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</si>
  <si>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</si>
  <si>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</si>
  <si>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</si>
  <si>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</si>
  <si>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</si>
  <si>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</si>
  <si>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</si>
  <si>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</si>
  <si>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</si>
  <si>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</si>
  <si>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</si>
  <si>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</si>
  <si>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</si>
  <si>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</si>
  <si>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</si>
  <si>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</si>
  <si>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</si>
  <si>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</si>
  <si>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</si>
  <si>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</si>
  <si>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</si>
  <si>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</si>
  <si>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</si>
  <si>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</si>
  <si>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</si>
  <si>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</si>
  <si>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</si>
  <si>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</si>
  <si>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</si>
  <si>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</si>
  <si>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</si>
  <si>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</si>
  <si>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</si>
  <si>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</si>
  <si>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</si>
  <si>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</si>
  <si>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</si>
  <si>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</si>
  <si>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</si>
  <si>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</si>
  <si>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</si>
  <si>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</si>
  <si>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</si>
  <si>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</si>
  <si>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</si>
  <si>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</si>
  <si>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</si>
  <si>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</si>
  <si>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</si>
  <si>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</si>
  <si>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</si>
  <si>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</si>
  <si>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</si>
  <si>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</si>
  <si>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</si>
  <si>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</si>
  <si>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</si>
  <si>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</si>
  <si>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</si>
  <si>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</si>
  <si>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</si>
  <si>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</si>
  <si>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</si>
  <si>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</si>
  <si>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</si>
  <si>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</si>
  <si>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</si>
  <si>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</si>
  <si>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</si>
  <si>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</si>
  <si>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</si>
  <si>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</si>
  <si>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</si>
  <si>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</si>
  <si>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</si>
  <si>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</si>
  <si>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</si>
  <si>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</si>
  <si>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</si>
  <si>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</si>
  <si>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</si>
  <si>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</si>
  <si>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</si>
  <si>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</si>
  <si>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</si>
  <si>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</si>
  <si>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</si>
  <si>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</si>
  <si>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</si>
  <si>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</si>
  <si>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</si>
  <si>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</si>
  <si>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</si>
  <si>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</si>
  <si>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</si>
  <si>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</si>
  <si>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</si>
  <si>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</si>
  <si>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</si>
  <si>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</si>
  <si>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</si>
  <si>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</si>
  <si>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</si>
  <si>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</si>
  <si>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</si>
  <si>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</si>
  <si>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</si>
  <si>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</si>
  <si>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</si>
  <si>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</si>
  <si>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</si>
  <si>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</si>
  <si>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</si>
  <si>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</si>
  <si>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</si>
  <si>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</si>
  <si>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</si>
  <si>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</si>
  <si>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</si>
  <si>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</si>
  <si>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</si>
  <si>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</si>
  <si>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</si>
  <si>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</si>
  <si>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</si>
  <si>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</si>
  <si>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</si>
  <si>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</si>
  <si>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</si>
  <si>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</si>
  <si>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</si>
  <si>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</si>
  <si>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</si>
  <si>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</si>
  <si>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</si>
  <si>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</si>
  <si>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</si>
  <si>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</si>
  <si>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</si>
  <si>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</si>
  <si>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</si>
  <si>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</si>
  <si>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</si>
  <si>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</si>
  <si>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</si>
  <si>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</si>
  <si>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</si>
  <si>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</si>
  <si>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</si>
  <si>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</si>
  <si>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</si>
  <si>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</si>
  <si>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</si>
  <si>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</si>
  <si>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</si>
  <si>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</si>
  <si>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</si>
  <si>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</si>
  <si>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</si>
  <si>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</si>
  <si>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</si>
  <si>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</si>
  <si>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</si>
  <si>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</si>
  <si>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</si>
  <si>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</si>
  <si>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</si>
  <si>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</si>
  <si>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</si>
  <si>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</si>
  <si>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</si>
  <si>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</si>
  <si>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</si>
  <si>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</si>
  <si>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</si>
  <si>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</si>
  <si>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</si>
  <si>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</si>
  <si>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</si>
  <si>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</si>
  <si>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</si>
  <si>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</si>
  <si>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</si>
  <si>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</si>
  <si>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</si>
  <si>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</si>
  <si>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</si>
  <si>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</si>
  <si>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</si>
  <si>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</si>
  <si>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</si>
  <si>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</si>
  <si>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</si>
  <si>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</si>
  <si>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</si>
  <si>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</si>
  <si>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</si>
  <si>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</si>
  <si>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</si>
  <si>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</si>
  <si>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</si>
  <si>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</si>
  <si>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</si>
  <si>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</si>
  <si>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</si>
  <si>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</si>
  <si>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</si>
  <si>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</si>
  <si>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</si>
  <si>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</si>
  <si>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</si>
  <si>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</si>
  <si>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</si>
  <si>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</si>
  <si>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</si>
  <si>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</si>
  <si>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</si>
  <si>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</si>
  <si>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</si>
  <si>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</si>
  <si>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</si>
  <si>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</si>
  <si>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</si>
  <si>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</si>
  <si>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</si>
  <si>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</si>
  <si>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</si>
  <si>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</si>
  <si>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</si>
  <si>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</si>
  <si>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</si>
  <si>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</si>
  <si>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</si>
  <si>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</si>
  <si>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</si>
  <si>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</si>
  <si>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</si>
  <si>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</si>
  <si>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</si>
  <si>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</si>
  <si>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</si>
  <si>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</si>
  <si>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</si>
  <si>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</si>
  <si>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</si>
  <si>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</si>
  <si>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</si>
  <si>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</si>
  <si>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</si>
  <si>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</si>
  <si>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</si>
  <si>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</si>
  <si>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</si>
  <si>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</si>
  <si>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</si>
  <si>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</si>
  <si>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</si>
  <si>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</si>
  <si>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</si>
  <si>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</si>
  <si>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</si>
  <si>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</si>
  <si>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</si>
  <si>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</si>
  <si>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</si>
  <si>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</si>
  <si>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</si>
  <si>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</si>
  <si>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</si>
  <si>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</si>
  <si>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</si>
  <si>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</si>
  <si>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</si>
  <si>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</si>
  <si>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</si>
  <si>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</si>
  <si>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</si>
  <si>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</si>
  <si>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</si>
  <si>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</si>
  <si>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</si>
  <si>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</si>
  <si>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</si>
  <si>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</si>
  <si>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</si>
  <si>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</si>
  <si>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</si>
  <si>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</si>
  <si>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</si>
  <si>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</si>
  <si>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</si>
  <si>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</si>
  <si>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</si>
  <si>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</si>
  <si>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</si>
  <si>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</si>
  <si>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</si>
  <si>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</si>
  <si>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</si>
  <si>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</si>
  <si>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</si>
  <si>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</si>
  <si>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</si>
  <si>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</si>
  <si>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</si>
  <si>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</si>
  <si>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</si>
  <si>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</si>
  <si>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</si>
  <si>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</si>
  <si>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</si>
  <si>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</si>
  <si>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</si>
  <si>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</si>
  <si>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</si>
  <si>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</si>
  <si>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</si>
  <si>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</si>
  <si>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</si>
  <si>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</si>
  <si>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</si>
  <si>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</si>
  <si>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</si>
  <si>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</si>
  <si>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</si>
  <si>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</si>
  <si>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</si>
  <si>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</si>
  <si>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</si>
  <si>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</si>
  <si>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</si>
  <si>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</si>
  <si>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</si>
  <si>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</si>
  <si>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</si>
  <si>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</si>
  <si>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</si>
  <si>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</si>
  <si>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</si>
  <si>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</si>
  <si>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</si>
  <si>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</si>
  <si>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</si>
  <si>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</si>
  <si>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</si>
  <si>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</si>
  <si>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</si>
  <si>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</si>
  <si>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</si>
  <si>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</si>
  <si>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</si>
  <si>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</si>
  <si>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</si>
  <si>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</si>
  <si>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</si>
  <si>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</si>
  <si>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</si>
  <si>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</si>
  <si>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</si>
  <si>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</si>
  <si>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</si>
  <si>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</si>
  <si>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</si>
  <si>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</si>
  <si>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</si>
  <si>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</si>
  <si>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</si>
  <si>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</si>
  <si>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</si>
  <si>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</si>
  <si>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</si>
  <si>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</si>
  <si>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</si>
  <si>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</si>
  <si>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</si>
  <si>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</si>
  <si>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</si>
  <si>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</si>
  <si>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</si>
  <si>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</si>
  <si>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</si>
  <si>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</si>
  <si>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</si>
  <si>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</si>
  <si>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</si>
  <si>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</si>
  <si>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</si>
  <si>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</si>
  <si>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</si>
  <si>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</si>
  <si>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</si>
  <si>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</si>
  <si>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</si>
  <si>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</si>
  <si>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</si>
  <si>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</si>
  <si>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</si>
  <si>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</si>
  <si>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</si>
  <si>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</si>
  <si>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</si>
  <si>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</si>
  <si>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</si>
  <si>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</si>
  <si>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</si>
  <si>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</si>
  <si>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</si>
  <si>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</si>
  <si>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</si>
  <si>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</si>
  <si>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</si>
  <si>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</si>
  <si>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</si>
  <si>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</si>
  <si>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</si>
  <si>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</si>
  <si>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</si>
  <si>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</si>
  <si>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</si>
  <si>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</si>
  <si>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</si>
  <si>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</si>
  <si>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</si>
  <si>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</si>
  <si>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</si>
  <si>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</si>
  <si>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</si>
  <si>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</si>
  <si>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</si>
  <si>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</si>
  <si>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</si>
  <si>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</si>
  <si>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</si>
  <si>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</si>
  <si>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</si>
  <si>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</si>
  <si>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</si>
  <si>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</si>
  <si>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</si>
  <si>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</si>
  <si>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</si>
  <si>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</si>
  <si>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</si>
  <si>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</si>
  <si>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</si>
  <si>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</si>
  <si>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</si>
  <si>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</si>
  <si>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</si>
  <si>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</si>
  <si>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</si>
  <si>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</si>
  <si>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</si>
  <si>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</si>
  <si>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</si>
  <si>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</si>
  <si>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</si>
  <si>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</si>
  <si>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</si>
  <si>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</si>
  <si>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</si>
  <si>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</si>
  <si>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</si>
  <si>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</si>
  <si>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</si>
  <si>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</si>
  <si>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</si>
  <si>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</si>
  <si>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</si>
  <si>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</si>
  <si>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</si>
  <si>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</si>
  <si>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</si>
  <si>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</si>
  <si>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</si>
  <si>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</si>
  <si>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</si>
  <si>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</si>
  <si>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</si>
  <si>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</si>
  <si>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</si>
  <si>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</si>
  <si>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</si>
  <si>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</si>
  <si>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</si>
  <si>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</si>
  <si>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</si>
  <si>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</si>
  <si>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</si>
  <si>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</si>
  <si>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</si>
  <si>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</si>
  <si>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</si>
  <si>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</si>
  <si>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</si>
  <si>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</si>
  <si>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</si>
  <si>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</si>
  <si>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</si>
  <si>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</si>
  <si>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</si>
  <si>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</si>
  <si>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</si>
  <si>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</si>
  <si>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</si>
  <si>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</si>
  <si>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</si>
  <si>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</si>
  <si>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</si>
  <si>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</si>
  <si>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</si>
  <si>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</si>
  <si>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</si>
  <si>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</si>
  <si>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</si>
  <si>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</si>
  <si>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</si>
  <si>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</si>
  <si>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</si>
  <si>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</si>
  <si>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</si>
  <si>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</si>
  <si>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</si>
  <si>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</si>
  <si>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</si>
  <si>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</si>
  <si>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</si>
  <si>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</si>
  <si>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</si>
  <si>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</si>
  <si>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</si>
  <si>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</si>
  <si>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</si>
  <si>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</si>
  <si>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</si>
  <si>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</si>
  <si>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</si>
  <si>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</si>
  <si>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</si>
  <si>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</si>
  <si>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</si>
  <si>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</si>
  <si>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</si>
  <si>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</si>
  <si>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</si>
  <si>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</si>
  <si>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</si>
  <si>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</si>
  <si>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</si>
  <si>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</si>
  <si>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</si>
  <si>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</si>
  <si>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</si>
  <si>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</si>
  <si>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</si>
  <si>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</si>
  <si>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</si>
  <si>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</si>
  <si>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</si>
  <si>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</si>
  <si>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</si>
  <si>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</si>
  <si>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</si>
  <si>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</si>
  <si>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</si>
  <si>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</si>
  <si>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</si>
  <si>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</si>
  <si>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</si>
  <si>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</si>
  <si>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</si>
  <si>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</si>
  <si>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</si>
  <si>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</si>
  <si>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</si>
  <si>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</si>
  <si>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</si>
  <si>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</si>
  <si>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</si>
  <si>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</si>
  <si>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</si>
  <si>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</si>
  <si>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</si>
  <si>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</si>
  <si>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</si>
  <si>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</si>
  <si>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</si>
  <si>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</si>
  <si>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</si>
  <si>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</si>
  <si>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</si>
  <si>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</si>
  <si>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</si>
  <si>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</si>
  <si>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</si>
  <si>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</si>
  <si>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</si>
  <si>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</si>
  <si>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</si>
  <si>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</si>
  <si>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</si>
  <si>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</si>
  <si>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</si>
  <si>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</si>
  <si>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</si>
  <si>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</si>
  <si>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</si>
  <si>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</si>
  <si>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</si>
  <si>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</si>
  <si>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</si>
  <si>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</si>
  <si>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</si>
  <si>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</si>
  <si>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</si>
  <si>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</si>
  <si>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</si>
  <si>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</si>
  <si>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</si>
  <si>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</si>
  <si>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</si>
  <si>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</si>
  <si>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</si>
  <si>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</si>
  <si>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</si>
  <si>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</si>
  <si>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</si>
  <si>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</si>
  <si>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</si>
  <si>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</si>
  <si>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</si>
  <si>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</si>
  <si>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</si>
  <si>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</si>
  <si>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</si>
  <si>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</si>
  <si>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</si>
  <si>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</si>
  <si>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</si>
  <si>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</si>
  <si>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</si>
  <si>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</si>
  <si>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</si>
  <si>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</si>
  <si>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</si>
  <si>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</si>
  <si>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</si>
  <si>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</si>
  <si>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</si>
  <si>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</si>
  <si>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</si>
  <si>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</si>
  <si>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</si>
  <si>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</si>
  <si>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</si>
  <si>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</si>
  <si>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</si>
  <si>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</si>
  <si>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</si>
  <si>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</si>
  <si>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</si>
  <si>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</si>
  <si>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</si>
  <si>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</si>
  <si>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</si>
  <si>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</si>
  <si>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</si>
  <si>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</si>
  <si>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</si>
  <si>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</si>
  <si>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</si>
  <si>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</si>
  <si>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</si>
  <si>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</si>
  <si>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</si>
  <si>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</si>
  <si>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</si>
  <si>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</si>
  <si>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</si>
  <si>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</si>
  <si>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</si>
  <si>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</si>
  <si>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</si>
  <si>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</si>
  <si>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</si>
  <si>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</si>
  <si>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</si>
  <si>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</si>
  <si>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</si>
  <si>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</si>
  <si>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</si>
  <si>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</si>
  <si>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</si>
  <si>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</si>
  <si>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</si>
  <si>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</si>
  <si>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</si>
  <si>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</si>
  <si>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</si>
  <si>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</si>
  <si>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</si>
  <si>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</si>
  <si>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</si>
  <si>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</si>
  <si>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</si>
  <si>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</si>
  <si>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</si>
  <si>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</si>
  <si>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</si>
  <si>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</si>
  <si>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</si>
  <si>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</si>
  <si>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</si>
  <si>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</si>
  <si>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</si>
  <si>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</si>
  <si>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</si>
  <si>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</si>
  <si>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</si>
  <si>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</si>
  <si>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</si>
  <si>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</si>
  <si>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</si>
  <si>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</si>
  <si>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</si>
  <si>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</si>
  <si>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</si>
  <si>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</si>
  <si>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</si>
  <si>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</si>
  <si>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</si>
  <si>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</si>
  <si>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</si>
  <si>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</si>
  <si>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</si>
  <si>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</si>
  <si>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</si>
  <si>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</si>
  <si>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</si>
  <si>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</si>
  <si>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</si>
  <si>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</si>
  <si>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</si>
  <si>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</si>
  <si>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</si>
  <si>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</si>
  <si>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</si>
  <si>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</si>
  <si>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</si>
  <si>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</si>
  <si>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</si>
  <si>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</si>
  <si>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</si>
  <si>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</si>
  <si>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</si>
  <si>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</si>
  <si>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</si>
  <si>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</si>
  <si>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</si>
  <si>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</si>
  <si>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</si>
  <si>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</si>
  <si>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</si>
  <si>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</si>
  <si>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</si>
  <si>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</si>
  <si>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</si>
  <si>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</si>
  <si>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</si>
  <si>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</si>
  <si>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</si>
  <si>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</si>
  <si>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</si>
  <si>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</si>
  <si>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</si>
  <si>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</si>
  <si>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</si>
  <si>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</si>
  <si>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</si>
  <si>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</si>
  <si>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</si>
  <si>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</si>
  <si>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</si>
  <si>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</si>
  <si>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</si>
  <si>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</si>
  <si>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</si>
  <si>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</si>
  <si>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</si>
  <si>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</si>
  <si>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</si>
  <si>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</si>
  <si>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</si>
  <si>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</si>
  <si>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</si>
  <si>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</si>
  <si>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</si>
  <si>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</si>
  <si>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</si>
  <si>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</si>
  <si>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</si>
  <si>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</si>
  <si>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</si>
  <si>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</si>
  <si>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</si>
  <si>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</si>
  <si>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</si>
  <si>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</si>
  <si>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</si>
  <si>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</si>
  <si>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</si>
  <si>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</si>
  <si>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</si>
  <si>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</si>
  <si>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</si>
  <si>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</si>
  <si>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</si>
  <si>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</si>
  <si>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</si>
  <si>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</si>
  <si>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</si>
  <si>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</si>
  <si>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</si>
  <si>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</si>
  <si>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</si>
  <si>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</si>
  <si>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</si>
  <si>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</si>
  <si>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</si>
  <si>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</si>
  <si>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</si>
  <si>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</si>
  <si>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</si>
  <si>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</si>
  <si>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</si>
  <si>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</si>
  <si>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</si>
  <si>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</si>
  <si>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</si>
  <si>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</si>
  <si>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</si>
  <si>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</si>
  <si>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</si>
  <si>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</si>
  <si>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</si>
  <si>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</si>
  <si>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</si>
  <si>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</si>
  <si>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</si>
  <si>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</si>
  <si>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</si>
  <si>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</si>
  <si>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</si>
  <si>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</si>
  <si>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</si>
  <si>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</si>
  <si>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</si>
  <si>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</si>
  <si>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</si>
  <si>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</si>
  <si>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</si>
  <si>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</si>
  <si>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</si>
  <si>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</si>
  <si>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</si>
  <si>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</si>
  <si>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</si>
  <si>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</si>
  <si>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</si>
  <si>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</si>
  <si>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</si>
  <si>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</si>
  <si>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</si>
  <si>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</si>
  <si>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</si>
  <si>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</si>
  <si>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</si>
  <si>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</si>
  <si>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</si>
  <si>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</si>
  <si>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</si>
  <si>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</si>
  <si>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</si>
  <si>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</si>
  <si>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</si>
  <si>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</si>
  <si>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</si>
  <si>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</si>
  <si>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</si>
  <si>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</si>
  <si>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</si>
  <si>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</si>
  <si>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</si>
  <si>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</si>
  <si>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</si>
  <si>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</si>
  <si>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</si>
  <si>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</si>
  <si>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</si>
  <si>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</si>
  <si>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</si>
  <si>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</si>
  <si>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</si>
  <si>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</si>
  <si>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</si>
  <si>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</si>
  <si>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</si>
  <si>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</si>
  <si>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</si>
  <si>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</si>
  <si>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</si>
  <si>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</si>
  <si>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</si>
  <si>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</si>
  <si>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</si>
  <si>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</si>
  <si>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</si>
  <si>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</si>
  <si>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</si>
  <si>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</si>
  <si>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</si>
  <si>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</si>
  <si>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</si>
  <si>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</si>
  <si>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</si>
  <si>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</si>
  <si>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</si>
  <si>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</si>
  <si>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</si>
  <si>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</si>
  <si>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</si>
  <si>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</si>
  <si>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</si>
  <si>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</si>
  <si>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</si>
  <si>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</si>
  <si>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</si>
  <si>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</si>
  <si>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</si>
  <si>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</si>
  <si>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</si>
  <si>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</si>
  <si>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</si>
  <si>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</si>
  <si>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</si>
  <si>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</si>
  <si>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</si>
  <si>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</si>
  <si>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</si>
  <si>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</si>
  <si>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</si>
  <si>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</si>
  <si>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</si>
  <si>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</si>
  <si>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</si>
  <si>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</si>
  <si>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</si>
  <si>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</si>
  <si>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</si>
  <si>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</si>
  <si>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</si>
  <si>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</si>
  <si>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</si>
  <si>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</si>
  <si>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</si>
  <si>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</si>
  <si>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</si>
  <si>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</si>
  <si>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</si>
  <si>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</si>
  <si>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</si>
  <si>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</si>
  <si>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</si>
  <si>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</si>
  <si>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</si>
  <si>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</si>
  <si>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</si>
  <si>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</si>
  <si>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</si>
  <si>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</si>
  <si>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</si>
  <si>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</si>
  <si>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</si>
  <si>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</si>
  <si>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</si>
  <si>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</si>
  <si>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</si>
  <si>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</si>
  <si>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</si>
  <si>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</si>
  <si>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</si>
  <si>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</si>
  <si>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</si>
  <si>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</si>
  <si>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</si>
  <si>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</si>
  <si>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</si>
  <si>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</si>
  <si>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</si>
  <si>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</si>
  <si>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</si>
  <si>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</si>
  <si>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</si>
  <si>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</si>
  <si>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</si>
  <si>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</si>
  <si>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</si>
  <si>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</si>
  <si>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</si>
  <si>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</si>
  <si>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</si>
  <si>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</si>
  <si>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</si>
  <si>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</si>
  <si>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</si>
  <si>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</si>
  <si>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</si>
  <si>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</si>
  <si>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</si>
  <si>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</si>
  <si>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</si>
  <si>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</si>
  <si>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</si>
  <si>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</si>
  <si>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</si>
  <si>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</si>
  <si>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</si>
  <si>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</si>
  <si>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</si>
  <si>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</si>
  <si>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</si>
  <si>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</si>
  <si>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</si>
  <si>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</si>
  <si>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</si>
  <si>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</si>
  <si>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</si>
  <si>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</si>
  <si>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</si>
  <si>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</si>
  <si>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</si>
  <si>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</si>
  <si>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</si>
  <si>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</si>
  <si>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</si>
  <si>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</si>
  <si>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</si>
  <si>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</si>
  <si>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</si>
  <si>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</si>
  <si>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</si>
  <si>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</si>
  <si>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</si>
  <si>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</si>
  <si>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</si>
  <si>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</si>
  <si>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</si>
  <si>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</si>
  <si>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</si>
  <si>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</si>
  <si>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</si>
  <si>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</si>
  <si>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</si>
  <si>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</si>
  <si>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</si>
  <si>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</si>
  <si>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</si>
  <si>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</si>
  <si>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</si>
  <si>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</si>
  <si>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</si>
  <si>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</si>
  <si>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</si>
  <si>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</si>
  <si>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</si>
  <si>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</si>
  <si>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</si>
  <si>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</si>
  <si>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</si>
  <si>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</si>
  <si>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</si>
  <si>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</si>
  <si>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</si>
  <si>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</si>
  <si>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</si>
  <si>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</si>
  <si>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</si>
  <si>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</si>
  <si>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</si>
  <si>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</si>
  <si>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</si>
  <si>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</si>
  <si>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</si>
  <si>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</si>
  <si>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</si>
  <si>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</si>
  <si>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</si>
  <si>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</si>
  <si>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</si>
  <si>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</si>
  <si>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</si>
  <si>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</si>
  <si>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</si>
  <si>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</si>
  <si>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</si>
  <si>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</si>
  <si>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</si>
  <si>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</si>
  <si>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</si>
  <si>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</si>
  <si>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</si>
  <si>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</si>
  <si>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</si>
  <si>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</si>
  <si>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</si>
  <si>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</si>
  <si>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</si>
  <si>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</si>
  <si>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</si>
  <si>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</si>
  <si>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</si>
  <si>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</si>
  <si>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</si>
  <si>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</si>
  <si>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</si>
  <si>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</si>
  <si>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</si>
  <si>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</si>
  <si>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</si>
  <si>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</si>
  <si>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</si>
  <si>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</si>
  <si>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</si>
  <si>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</si>
  <si>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</si>
  <si>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</si>
  <si>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</si>
  <si>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</si>
  <si>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</si>
  <si>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</si>
  <si>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</si>
  <si>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</si>
  <si>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</si>
  <si>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</si>
  <si>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</si>
  <si>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</si>
  <si>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</si>
  <si>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</si>
  <si>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</si>
  <si>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</si>
  <si>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</si>
  <si>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</si>
  <si>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</si>
  <si>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</si>
  <si>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</si>
  <si>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</si>
  <si>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</si>
  <si>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</si>
  <si>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</si>
  <si>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</si>
  <si>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</si>
  <si>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</si>
  <si>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</si>
  <si>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</si>
  <si>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</si>
  <si>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</si>
  <si>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</si>
  <si>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</si>
  <si>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</si>
  <si>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</si>
  <si>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</si>
  <si>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</si>
  <si>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</si>
  <si>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</si>
  <si>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</si>
  <si>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</si>
  <si>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</si>
  <si>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</si>
  <si>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</si>
  <si>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</si>
  <si>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</si>
  <si>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</si>
  <si>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</si>
  <si>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</si>
  <si>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</si>
  <si>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</si>
  <si>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</si>
  <si>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</si>
  <si>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</si>
  <si>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</si>
  <si>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</si>
  <si>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</si>
  <si>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</si>
  <si>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</si>
  <si>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</si>
  <si>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</si>
  <si>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</si>
  <si>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</si>
  <si>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</si>
  <si>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</si>
  <si>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</si>
  <si>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</si>
  <si>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</si>
  <si>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</si>
  <si>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</si>
  <si>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</si>
  <si>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</si>
  <si>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</si>
  <si>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</si>
  <si>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</si>
  <si>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</si>
  <si>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</si>
  <si>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</si>
  <si>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</si>
  <si>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</si>
  <si>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</si>
  <si>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</si>
  <si>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</si>
  <si>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</si>
  <si>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</si>
  <si>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</si>
  <si>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</si>
  <si>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</si>
  <si>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</si>
  <si>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</si>
  <si>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</si>
  <si>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</si>
  <si>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</si>
  <si>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</si>
  <si>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</si>
  <si>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</si>
  <si>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</si>
  <si>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</si>
  <si>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</si>
  <si>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</si>
  <si>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</si>
  <si>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</si>
  <si>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</si>
  <si>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</si>
  <si>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</si>
  <si>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</si>
  <si>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</si>
  <si>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</si>
  <si>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</si>
  <si>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</si>
  <si>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</si>
  <si>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</si>
  <si>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</si>
  <si>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</si>
  <si>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</si>
  <si>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</si>
  <si>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</si>
  <si>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</si>
  <si>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</si>
  <si>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</si>
  <si>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</si>
  <si>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</si>
  <si>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</si>
  <si>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</si>
  <si>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</si>
  <si>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</si>
  <si>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</si>
  <si>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</si>
  <si>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</si>
  <si>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</si>
  <si>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</si>
  <si>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</si>
  <si>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</si>
  <si>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</si>
  <si>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</si>
  <si>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</si>
  <si>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</si>
  <si>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</si>
  <si>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</si>
  <si>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</si>
  <si>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</si>
  <si>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</si>
  <si>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</si>
  <si>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</si>
  <si>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</si>
  <si>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</si>
  <si>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</si>
  <si>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</si>
  <si>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</si>
  <si>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</si>
  <si>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</si>
  <si>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</si>
  <si>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</si>
  <si>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</si>
  <si>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</si>
  <si>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</si>
  <si>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</si>
  <si>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</si>
  <si>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</si>
  <si>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</si>
  <si>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</si>
  <si>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</si>
  <si>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</si>
  <si>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</si>
  <si>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</si>
  <si>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</si>
  <si>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</si>
  <si>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</si>
  <si>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</si>
  <si>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</si>
  <si>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</si>
  <si>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</si>
  <si>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</si>
  <si>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</si>
  <si>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</si>
  <si>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</si>
  <si>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</si>
  <si>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</si>
  <si>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</si>
  <si>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</si>
  <si>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</si>
  <si>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</si>
  <si>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</si>
  <si>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</si>
  <si>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</si>
  <si>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</si>
  <si>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</si>
  <si>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</si>
  <si>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</si>
  <si>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</si>
  <si>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</si>
  <si>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</si>
  <si>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</si>
  <si>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</si>
  <si>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</si>
  <si>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</si>
  <si>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</si>
  <si>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</si>
  <si>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</si>
  <si>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</si>
  <si>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</si>
  <si>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</si>
  <si>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</si>
  <si>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</si>
  <si>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</si>
  <si>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</si>
  <si>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</si>
  <si>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</si>
  <si>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</si>
  <si>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</si>
  <si>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</si>
  <si>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</si>
  <si>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</si>
  <si>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</si>
  <si>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</si>
  <si>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</si>
  <si>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</si>
  <si>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</si>
  <si>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</si>
  <si>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</si>
  <si>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</si>
  <si>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</si>
  <si>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</si>
  <si>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</si>
  <si>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</si>
  <si>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</si>
  <si>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</si>
  <si>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</si>
  <si>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</si>
  <si>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</si>
  <si>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</si>
  <si>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</si>
  <si>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</si>
  <si>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</si>
  <si>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</si>
  <si>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</si>
  <si>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</si>
  <si>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</si>
  <si>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</si>
  <si>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</si>
  <si>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</si>
  <si>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</si>
  <si>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</si>
  <si>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</si>
  <si>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</si>
  <si>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</si>
  <si>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</si>
  <si>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</si>
  <si>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</si>
  <si>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</si>
  <si>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</si>
  <si>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</si>
  <si>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</si>
  <si>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</si>
  <si>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</si>
  <si>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</si>
  <si>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</si>
  <si>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</si>
  <si>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</si>
  <si>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</si>
  <si>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</si>
  <si>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</si>
  <si>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</si>
  <si>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</si>
  <si>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</si>
  <si>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</si>
  <si>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</si>
  <si>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</si>
  <si>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</si>
  <si>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</si>
  <si>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</si>
  <si>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</si>
  <si>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</si>
  <si>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</si>
  <si>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</si>
  <si>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</si>
  <si>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</si>
  <si>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</si>
  <si>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</si>
  <si>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</si>
  <si>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</si>
  <si>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</si>
  <si>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</si>
  <si>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</si>
  <si>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</si>
  <si>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</si>
  <si>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</si>
  <si>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</si>
  <si>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</si>
  <si>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</si>
  <si>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</si>
  <si>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</si>
  <si>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</si>
  <si>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</si>
  <si>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</si>
  <si>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</si>
  <si>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</si>
  <si>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</si>
  <si>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</si>
  <si>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</si>
  <si>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</si>
  <si>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</si>
  <si>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</si>
  <si>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</si>
  <si>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</si>
  <si>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</si>
  <si>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</si>
  <si>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</si>
  <si>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</si>
  <si>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</si>
  <si>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</si>
  <si>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</si>
  <si>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</si>
  <si>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</si>
  <si>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</si>
  <si>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</si>
  <si>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</si>
  <si>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</si>
  <si>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</si>
  <si>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</si>
  <si>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</si>
  <si>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</si>
  <si>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</si>
  <si>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</si>
  <si>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</si>
  <si>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</si>
  <si>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</si>
  <si>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</si>
  <si>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</si>
  <si>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</si>
  <si>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</si>
  <si>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</si>
  <si>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</si>
  <si>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</si>
  <si>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</si>
  <si>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</si>
  <si>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</si>
  <si>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</si>
  <si>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</si>
  <si>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</si>
  <si>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</si>
  <si>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</si>
  <si>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</si>
  <si>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</si>
  <si>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</si>
  <si>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</si>
  <si>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</si>
  <si>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</si>
  <si>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</si>
  <si>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</si>
  <si>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</si>
  <si>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</si>
  <si>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</si>
  <si>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</si>
  <si>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</si>
  <si>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</si>
  <si>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</si>
  <si>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</si>
  <si>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</si>
  <si>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</si>
  <si>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</si>
  <si>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</si>
  <si>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</si>
  <si>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</si>
  <si>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</si>
  <si>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</si>
  <si>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</si>
  <si>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</si>
  <si>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</si>
  <si>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</si>
  <si>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</si>
  <si>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</si>
  <si>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</si>
  <si>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</si>
  <si>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</si>
  <si>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</si>
  <si>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</si>
  <si>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</si>
  <si>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</si>
  <si>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</si>
  <si>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</si>
  <si>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</si>
  <si>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</si>
  <si>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</si>
  <si>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</si>
  <si>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</si>
  <si>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</si>
  <si>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</si>
  <si>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</si>
  <si>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</si>
  <si>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</si>
  <si>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</si>
  <si>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</si>
  <si>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</si>
  <si>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</si>
  <si>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</si>
  <si>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</si>
  <si>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</si>
  <si>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</si>
  <si>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</si>
  <si>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</si>
  <si>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</si>
  <si>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</si>
  <si>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</si>
  <si>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</si>
  <si>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</si>
  <si>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</si>
  <si>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</si>
  <si>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</si>
  <si>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</si>
  <si>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</si>
  <si>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</si>
  <si>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</si>
  <si>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</si>
  <si>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</si>
  <si>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</si>
  <si>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</si>
  <si>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</si>
  <si>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</si>
  <si>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</si>
  <si>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</si>
  <si>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</si>
  <si>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</si>
  <si>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</si>
  <si>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</si>
  <si>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</si>
  <si>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</si>
  <si>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</si>
  <si>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</si>
  <si>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</si>
  <si>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</si>
  <si>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</si>
  <si>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</si>
  <si>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</si>
  <si>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</si>
  <si>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</si>
  <si>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</si>
  <si>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</si>
  <si>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</si>
  <si>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</si>
  <si>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</si>
  <si>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</si>
  <si>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</si>
  <si>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</si>
  <si>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</si>
  <si>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</si>
  <si>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</si>
  <si>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</si>
  <si>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</si>
  <si>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</si>
  <si>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</si>
  <si>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</si>
  <si>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</si>
  <si>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</si>
  <si>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</si>
  <si>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</si>
  <si>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</si>
  <si>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</si>
  <si>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</si>
  <si>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</si>
  <si>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</si>
  <si>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</si>
  <si>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</si>
  <si>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</si>
  <si>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</si>
  <si>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</si>
  <si>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</si>
  <si>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</si>
  <si>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</si>
  <si>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</si>
  <si>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</si>
  <si>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</si>
  <si>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</si>
  <si>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</si>
  <si>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</si>
  <si>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</si>
  <si>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</si>
  <si>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</si>
  <si>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</si>
  <si>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</si>
  <si>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</si>
  <si>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</si>
  <si>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</si>
  <si>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</si>
  <si>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</si>
  <si>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</si>
  <si>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</si>
  <si>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</si>
  <si>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</si>
  <si>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</si>
  <si>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</si>
  <si>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</si>
  <si>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</si>
  <si>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</si>
  <si>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</si>
  <si>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</si>
  <si>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</si>
  <si>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</si>
  <si>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</si>
  <si>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</si>
  <si>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</si>
  <si>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</si>
  <si>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</si>
  <si>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</si>
  <si>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</si>
  <si>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</si>
  <si>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</si>
  <si>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</si>
  <si>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</si>
  <si>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</si>
  <si>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</si>
  <si>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</si>
  <si>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</si>
  <si>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</si>
  <si>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</si>
  <si>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</si>
  <si>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</si>
  <si>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</si>
  <si>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</si>
  <si>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</si>
  <si>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</si>
  <si>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</si>
  <si>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</si>
  <si>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</si>
  <si>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</si>
  <si>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</si>
  <si>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</si>
  <si>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</si>
  <si>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</si>
  <si>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</si>
  <si>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</si>
  <si>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</si>
  <si>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</si>
  <si>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</si>
  <si>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</si>
  <si>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</si>
  <si>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</si>
  <si>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</si>
  <si>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</si>
  <si>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</si>
  <si>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</si>
  <si>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</si>
  <si>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</si>
  <si>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</si>
  <si>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</si>
  <si>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</si>
  <si>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</si>
  <si>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</si>
  <si>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</si>
  <si>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</si>
  <si>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</si>
  <si>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</si>
  <si>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</si>
  <si>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</si>
  <si>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</si>
  <si>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</si>
  <si>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</si>
  <si>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</si>
  <si>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</si>
  <si>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</si>
  <si>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</si>
  <si>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</si>
  <si>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</si>
  <si>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</si>
  <si>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</si>
  <si>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</si>
  <si>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</si>
  <si>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</si>
  <si>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</si>
  <si>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</si>
  <si>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</si>
  <si>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</si>
  <si>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</si>
  <si>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</si>
  <si>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</si>
  <si>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</si>
  <si>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</si>
  <si>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</si>
  <si>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</si>
  <si>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</si>
  <si>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</si>
  <si>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</si>
  <si>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</si>
  <si>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</si>
  <si>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</si>
  <si>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</si>
  <si>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</si>
  <si>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</si>
  <si>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</si>
  <si>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</si>
  <si>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</si>
  <si>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</si>
  <si>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</si>
  <si>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</si>
  <si>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</si>
  <si>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</si>
  <si>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</si>
  <si>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</si>
  <si>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</si>
  <si>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</si>
  <si>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</si>
  <si>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</si>
  <si>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</si>
  <si>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</si>
  <si>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</si>
  <si>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</si>
  <si>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</si>
  <si>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</si>
  <si>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</si>
  <si>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</si>
  <si>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</si>
  <si>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</si>
  <si>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</si>
  <si>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</si>
  <si>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</si>
  <si>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</si>
  <si>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</si>
  <si>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</si>
  <si>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</si>
  <si>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</si>
  <si>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</si>
  <si>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</si>
  <si>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</si>
  <si>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</si>
  <si>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</si>
  <si>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</si>
  <si>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</si>
  <si>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</si>
  <si>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</si>
  <si>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</si>
  <si>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</si>
  <si>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</si>
  <si>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</si>
  <si>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</si>
  <si>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</si>
  <si>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</si>
  <si>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</si>
  <si>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</si>
  <si>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</si>
  <si>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</si>
  <si>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</si>
  <si>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</si>
  <si>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</si>
  <si>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</si>
  <si>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</si>
  <si>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</si>
  <si>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</si>
  <si>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</si>
  <si>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</si>
  <si>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</si>
  <si>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</si>
  <si>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</si>
  <si>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</si>
  <si>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</si>
  <si>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</si>
  <si>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</si>
  <si>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</si>
  <si>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</si>
  <si>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</si>
  <si>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</si>
  <si>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</si>
  <si>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</si>
  <si>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</si>
  <si>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</si>
  <si>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</si>
  <si>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</si>
  <si>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</si>
  <si>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</si>
  <si>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</si>
  <si>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</si>
  <si>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</si>
  <si>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</si>
  <si>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</si>
  <si>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</si>
  <si>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</si>
  <si>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</si>
  <si>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</si>
  <si>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</si>
  <si>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</si>
  <si>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</si>
  <si>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</si>
  <si>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</si>
  <si>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</si>
  <si>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</si>
  <si>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</si>
  <si>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</si>
  <si>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</si>
  <si>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</si>
  <si>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</si>
  <si>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</si>
  <si>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</si>
  <si>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</si>
  <si>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</si>
  <si>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</si>
  <si>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</si>
  <si>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</si>
  <si>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</si>
  <si>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</si>
  <si>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</si>
  <si>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</si>
  <si>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</si>
  <si>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</si>
  <si>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</si>
  <si>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</si>
  <si>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</si>
  <si>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</si>
  <si>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</si>
  <si>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</si>
  <si>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</si>
  <si>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</si>
  <si>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</si>
  <si>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</si>
  <si>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</si>
  <si>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</si>
  <si>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</si>
  <si>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</si>
  <si>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</si>
  <si>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</si>
  <si>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</si>
  <si>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</si>
  <si>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</si>
  <si>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</si>
  <si>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</si>
  <si>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</si>
  <si>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</si>
  <si>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</si>
  <si>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</si>
  <si>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</si>
  <si>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</si>
  <si>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</si>
  <si>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</si>
  <si>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</si>
  <si>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</si>
  <si>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</si>
  <si>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</si>
  <si>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</si>
  <si>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</si>
  <si>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</si>
  <si>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</si>
  <si>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</si>
  <si>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</si>
  <si>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</si>
  <si>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</si>
  <si>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</si>
  <si>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</si>
  <si>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</si>
  <si>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</si>
  <si>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</si>
  <si>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</si>
  <si>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</si>
  <si>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</si>
  <si>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</si>
  <si>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</si>
  <si>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</si>
  <si>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</si>
  <si>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</si>
  <si>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</si>
  <si>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</si>
  <si>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</si>
  <si>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</si>
  <si>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</si>
  <si>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</si>
  <si>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</si>
  <si>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</si>
  <si>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</si>
  <si>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</si>
  <si>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</si>
  <si>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</si>
  <si>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</si>
  <si>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</si>
  <si>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</si>
  <si>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</si>
  <si>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</si>
  <si>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</si>
  <si>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</si>
  <si>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</si>
  <si>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</si>
  <si>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</si>
  <si>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</si>
  <si>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</si>
  <si>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</si>
  <si>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</si>
  <si>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</si>
  <si>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</si>
  <si>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</si>
  <si>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</si>
  <si>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</si>
  <si>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</si>
  <si>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</si>
  <si>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</si>
  <si>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</si>
  <si>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</si>
  <si>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</si>
  <si>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</si>
  <si>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</si>
  <si>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</si>
  <si>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</si>
  <si>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</si>
  <si>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</si>
  <si>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</si>
  <si>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</si>
  <si>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</si>
  <si>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</si>
  <si>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</si>
  <si>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</si>
  <si>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</si>
  <si>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</si>
  <si>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</si>
  <si>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</si>
  <si>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</si>
  <si>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</si>
  <si>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</si>
  <si>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</si>
  <si>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</si>
  <si>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</si>
  <si>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</si>
  <si>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</si>
  <si>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</si>
  <si>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</si>
  <si>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</si>
  <si>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</si>
  <si>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</si>
  <si>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</si>
  <si>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</si>
  <si>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</si>
  <si>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</si>
  <si>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</si>
  <si>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</si>
  <si>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</si>
  <si>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</si>
  <si>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</si>
  <si>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</si>
  <si>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</si>
  <si>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</si>
  <si>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</si>
  <si>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</si>
  <si>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</si>
  <si>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</si>
  <si>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</si>
  <si>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</si>
  <si>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</si>
  <si>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</si>
  <si>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</si>
  <si>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</si>
  <si>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</si>
  <si>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</si>
  <si>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</si>
  <si>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</si>
  <si>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</si>
  <si>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</si>
  <si>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</si>
  <si>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</si>
  <si>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</si>
  <si>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</si>
  <si>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</si>
  <si>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</si>
  <si>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</si>
  <si>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</si>
  <si>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</si>
  <si>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</si>
  <si>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</si>
  <si>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</si>
  <si>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</si>
  <si>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</si>
  <si>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</si>
  <si>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</si>
  <si>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</si>
  <si>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</si>
  <si>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</si>
  <si>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</si>
  <si>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</si>
  <si>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</si>
  <si>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</si>
  <si>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</si>
  <si>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</si>
  <si>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</si>
  <si>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</si>
  <si>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</si>
  <si>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</si>
  <si>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</si>
  <si>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</si>
  <si>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</si>
  <si>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</si>
  <si>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</si>
  <si>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</si>
  <si>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</si>
  <si>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</si>
  <si>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</si>
  <si>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</si>
  <si>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</si>
  <si>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</si>
  <si>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</si>
  <si>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</si>
  <si>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</si>
  <si>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</si>
  <si>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</si>
  <si>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</si>
  <si>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</si>
  <si>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</si>
  <si>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</si>
  <si>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</si>
  <si>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</si>
  <si>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</si>
  <si>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</si>
  <si>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</si>
  <si>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</si>
  <si>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</si>
  <si>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</si>
  <si>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</si>
  <si>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</si>
  <si>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</si>
  <si>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</si>
  <si>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</si>
  <si>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</si>
  <si>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</si>
  <si>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</si>
  <si>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</si>
  <si>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</si>
  <si>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</si>
  <si>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</si>
  <si>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</si>
  <si>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</si>
  <si>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</si>
  <si>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</si>
  <si>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</si>
  <si>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</si>
  <si>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</si>
  <si>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</si>
  <si>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</si>
  <si>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</si>
  <si>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</si>
  <si>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</si>
  <si>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</si>
  <si>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</si>
  <si>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</si>
  <si>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</si>
  <si>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</si>
  <si>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</si>
  <si>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</si>
  <si>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</si>
  <si>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</si>
  <si>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</si>
  <si>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</si>
  <si>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</si>
  <si>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</si>
  <si>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</si>
  <si>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</si>
  <si>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</si>
  <si>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</si>
  <si>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</si>
  <si>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</si>
  <si>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</si>
  <si>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</si>
  <si>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</si>
  <si>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</si>
  <si>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</si>
  <si>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</si>
  <si>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</si>
  <si>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</si>
  <si>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</si>
  <si>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</si>
  <si>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</si>
  <si>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</si>
  <si>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</si>
  <si>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</si>
  <si>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</si>
  <si>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</si>
  <si>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</si>
  <si>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</si>
  <si>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</si>
  <si>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</si>
  <si>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</si>
  <si>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</si>
  <si>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</si>
  <si>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</si>
  <si>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</si>
  <si>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</si>
  <si>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</si>
  <si>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</si>
  <si>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</si>
  <si>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</si>
  <si>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</si>
  <si>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</si>
  <si>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</si>
  <si>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</si>
  <si>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</si>
  <si>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</si>
  <si>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</si>
  <si>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</si>
  <si>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</si>
  <si>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</si>
  <si>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</si>
  <si>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</si>
  <si>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</si>
  <si>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</si>
  <si>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</si>
  <si>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</si>
  <si>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</si>
  <si>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</si>
  <si>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</si>
  <si>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</si>
  <si>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</si>
  <si>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</si>
  <si>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</si>
  <si>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</si>
  <si>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</si>
  <si>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</si>
  <si>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</si>
  <si>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</si>
  <si>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</si>
  <si>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</si>
  <si>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</si>
  <si>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</si>
  <si>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</si>
  <si>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</si>
  <si>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</si>
  <si>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</si>
  <si>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</si>
  <si>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</si>
  <si>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</si>
  <si>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</si>
  <si>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</si>
  <si>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</si>
  <si>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</si>
  <si>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</si>
  <si>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</si>
  <si>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</si>
  <si>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</si>
  <si>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</si>
  <si>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</si>
  <si>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</si>
  <si>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</si>
  <si>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</si>
  <si>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</si>
  <si>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</si>
  <si>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</si>
  <si>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</si>
  <si>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</si>
  <si>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</si>
  <si>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</si>
  <si>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</si>
  <si>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</si>
  <si>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</si>
  <si>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</si>
  <si>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</si>
  <si>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</si>
  <si>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</si>
  <si>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</si>
  <si>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</si>
  <si>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</si>
  <si>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</si>
  <si>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</si>
  <si>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</si>
  <si>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</si>
  <si>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</si>
  <si>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</si>
  <si>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</si>
  <si>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</si>
  <si>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</si>
  <si>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</si>
  <si>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</si>
  <si>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</si>
  <si>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</si>
  <si>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</si>
  <si>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</si>
  <si>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</si>
  <si>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</si>
  <si>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</si>
  <si>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</si>
  <si>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</si>
  <si>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</si>
  <si>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</si>
  <si>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</si>
  <si>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</si>
  <si>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</si>
  <si>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</si>
  <si>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</si>
  <si>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</si>
  <si>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</si>
  <si>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</si>
  <si>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</si>
  <si>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</si>
  <si>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</si>
  <si>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</si>
  <si>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</si>
  <si>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</si>
  <si>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</si>
  <si>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</si>
  <si>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</si>
  <si>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</si>
  <si>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</si>
  <si>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</si>
  <si>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</si>
  <si>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</si>
  <si>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</si>
  <si>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</si>
  <si>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</si>
  <si>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</si>
  <si>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</si>
  <si>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</si>
  <si>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</si>
  <si>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</si>
  <si>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</si>
  <si>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</si>
  <si>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</si>
  <si>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</si>
  <si>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</si>
  <si>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</si>
  <si>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</si>
  <si>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</si>
  <si>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</si>
  <si>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</si>
  <si>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</si>
  <si>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</si>
  <si>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</si>
  <si>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</si>
  <si>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</si>
  <si>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</si>
  <si>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</si>
  <si>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</si>
  <si>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</si>
  <si>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</si>
  <si>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</si>
  <si>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</si>
  <si>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</si>
  <si>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</si>
  <si>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</si>
  <si>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</si>
  <si>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</si>
  <si>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</si>
  <si>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</si>
  <si>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</si>
  <si>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</si>
  <si>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</si>
  <si>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</si>
  <si>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</si>
  <si>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</si>
  <si>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</si>
  <si>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</si>
  <si>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</si>
  <si>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</si>
  <si>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</si>
  <si>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</si>
  <si>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</si>
  <si>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</si>
  <si>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</si>
  <si>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</si>
  <si>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</si>
  <si>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</si>
  <si>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</si>
  <si>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</si>
  <si>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</si>
  <si>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</si>
  <si>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</si>
  <si>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</si>
  <si>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</si>
  <si>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</si>
  <si>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</si>
  <si>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</si>
  <si>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</si>
  <si>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</si>
  <si>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</si>
  <si>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</si>
  <si>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</si>
  <si>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</si>
  <si>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</si>
  <si>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</si>
  <si>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</si>
  <si>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</si>
  <si>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</si>
  <si>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</si>
  <si>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</si>
  <si>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</si>
  <si>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</si>
  <si>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</si>
  <si>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</si>
  <si>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</si>
  <si>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</si>
  <si>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</si>
  <si>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</si>
  <si>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</si>
  <si>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</si>
  <si>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</si>
  <si>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</si>
  <si>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</si>
  <si>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</si>
  <si>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</si>
  <si>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</si>
  <si>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</si>
  <si>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</si>
  <si>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</si>
  <si>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</si>
  <si>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</si>
  <si>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</si>
  <si>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</si>
  <si>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</si>
  <si>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</si>
  <si>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</si>
  <si>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</si>
  <si>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</si>
  <si>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</si>
  <si>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</si>
  <si>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</si>
  <si>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</si>
  <si>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</si>
  <si>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</si>
  <si>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</si>
  <si>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</si>
  <si>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</si>
  <si>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</si>
  <si>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</si>
  <si>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</si>
  <si>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</si>
  <si>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</si>
  <si>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</si>
  <si>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</si>
  <si>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</si>
  <si>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</si>
  <si>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</si>
  <si>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</si>
  <si>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</si>
  <si>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</si>
  <si>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</si>
  <si>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</si>
  <si>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</si>
  <si>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</si>
  <si>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</si>
  <si>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</si>
  <si>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</si>
  <si>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</si>
  <si>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</si>
  <si>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</si>
  <si>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</si>
  <si>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</si>
  <si>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</si>
  <si>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</si>
  <si>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</si>
  <si>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</si>
  <si>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</si>
  <si>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</si>
  <si>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</si>
  <si>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</si>
  <si>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</si>
  <si>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</si>
  <si>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</si>
  <si>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</si>
  <si>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</si>
  <si>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</si>
  <si>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</si>
  <si>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</si>
  <si>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</si>
  <si>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</si>
  <si>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</si>
  <si>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</si>
  <si>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</si>
  <si>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</si>
  <si>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</si>
  <si>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</si>
  <si>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</si>
  <si>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</si>
  <si>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</si>
  <si>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</si>
  <si>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</si>
  <si>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</si>
  <si>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</si>
  <si>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</si>
  <si>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</si>
  <si>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</si>
  <si>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</si>
  <si>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</si>
  <si>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</si>
  <si>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</si>
  <si>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</si>
  <si>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</si>
  <si>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</si>
  <si>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</si>
  <si>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</si>
  <si>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</si>
  <si>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</si>
  <si>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</si>
  <si>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</si>
  <si>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</si>
  <si>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</si>
  <si>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</si>
  <si>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</si>
  <si>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</si>
  <si>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</si>
  <si>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</si>
  <si>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</si>
  <si>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</si>
  <si>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</si>
  <si>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</si>
  <si>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</si>
  <si>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</si>
  <si>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</si>
  <si>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</si>
  <si>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</si>
  <si>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</si>
  <si>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</si>
  <si>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</si>
  <si>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</si>
  <si>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</si>
  <si>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</si>
  <si>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</si>
  <si>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</si>
  <si>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</si>
  <si>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</si>
  <si>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</si>
  <si>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</si>
  <si>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</si>
  <si>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</si>
  <si>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</si>
  <si>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</si>
  <si>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</si>
  <si>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</si>
  <si>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</si>
  <si>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</si>
  <si>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</si>
  <si>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</si>
  <si>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</si>
  <si>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</si>
  <si>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</si>
  <si>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</si>
  <si>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</si>
  <si>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</si>
  <si>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</si>
  <si>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</si>
  <si>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</si>
  <si>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</si>
  <si>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</si>
  <si>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</si>
  <si>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</si>
  <si>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</si>
  <si>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</si>
  <si>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</si>
  <si>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</si>
  <si>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</si>
  <si>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</si>
  <si>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</si>
  <si>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</si>
  <si>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</si>
  <si>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</si>
  <si>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</si>
  <si>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</si>
  <si>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</si>
  <si>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</si>
  <si>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</si>
  <si>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</si>
  <si>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</si>
  <si>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</si>
  <si>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</si>
  <si>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</si>
  <si>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</si>
  <si>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</si>
  <si>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</si>
  <si>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</si>
  <si>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</si>
  <si>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</si>
  <si>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</si>
  <si>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</si>
  <si>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</si>
  <si>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</si>
  <si>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</si>
  <si>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</si>
  <si>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</si>
  <si>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</si>
  <si>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</si>
  <si>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</si>
  <si>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</si>
  <si>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</si>
  <si>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</si>
  <si>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</si>
  <si>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</si>
  <si>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</si>
  <si>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</si>
  <si>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</si>
  <si>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</si>
  <si>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</si>
  <si>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</si>
  <si>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</si>
  <si>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</si>
  <si>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</si>
  <si>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</si>
  <si>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</si>
  <si>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</si>
  <si>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</si>
  <si>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</si>
  <si>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</si>
  <si>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</si>
  <si>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</si>
  <si>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</si>
  <si>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</si>
  <si>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</si>
  <si>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</si>
  <si>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</si>
  <si>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</si>
  <si>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</si>
  <si>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</si>
  <si>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</si>
  <si>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</si>
  <si>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</si>
  <si>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</si>
  <si>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</si>
  <si>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</si>
  <si>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</si>
  <si>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</si>
  <si>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</si>
  <si>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</si>
  <si>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</si>
  <si>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</si>
  <si>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</si>
  <si>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</si>
  <si>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</si>
  <si>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</si>
  <si>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</si>
  <si>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</si>
  <si>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</si>
  <si>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</si>
  <si>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</si>
  <si>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</si>
  <si>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</si>
  <si>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</si>
  <si>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</si>
  <si>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</si>
  <si>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</si>
  <si>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</si>
  <si>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</si>
  <si>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</si>
  <si>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</si>
  <si>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</si>
  <si>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</si>
  <si>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</si>
  <si>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</si>
  <si>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</si>
  <si>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</si>
  <si>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</si>
  <si>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</si>
  <si>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</si>
  <si>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</si>
  <si>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</si>
  <si>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</si>
  <si>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</si>
  <si>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</si>
  <si>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</si>
  <si>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</si>
  <si>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</si>
  <si>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</si>
  <si>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</si>
  <si>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</si>
  <si>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</si>
  <si>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</si>
  <si>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</si>
  <si>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</si>
  <si>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</si>
  <si>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</si>
  <si>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</si>
  <si>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</si>
  <si>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</si>
  <si>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</si>
  <si>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</si>
  <si>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</si>
  <si>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</si>
  <si>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</si>
  <si>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</si>
  <si>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</si>
  <si>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</si>
  <si>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</si>
  <si>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</si>
  <si>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</si>
  <si>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</si>
  <si>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</si>
  <si>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</si>
  <si>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</si>
  <si>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</si>
  <si>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</si>
  <si>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</si>
  <si>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</si>
  <si>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</si>
  <si>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</si>
  <si>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</si>
  <si>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</si>
  <si>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</si>
  <si>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</si>
  <si>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</si>
  <si>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</si>
  <si>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</si>
  <si>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</si>
  <si>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</si>
  <si>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</si>
  <si>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</si>
  <si>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</si>
  <si>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</si>
  <si>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</si>
  <si>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</si>
  <si>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</si>
  <si>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</si>
  <si>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</si>
  <si>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</si>
  <si>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</si>
  <si>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</si>
  <si>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</si>
  <si>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</si>
  <si>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</si>
  <si>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</si>
  <si>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</si>
  <si>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</si>
  <si>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</si>
  <si>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</si>
  <si>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</si>
  <si>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</si>
  <si>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</si>
  <si>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</si>
  <si>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</si>
  <si>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</si>
  <si>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</si>
  <si>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</si>
  <si>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</si>
  <si>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</si>
  <si>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</si>
  <si>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</si>
  <si>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</si>
  <si>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</si>
  <si>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</si>
  <si>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</si>
  <si>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</si>
  <si>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</si>
  <si>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</si>
  <si>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</si>
  <si>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</si>
  <si>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</si>
  <si>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</si>
  <si>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</si>
  <si>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</si>
  <si>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</si>
  <si>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</si>
  <si>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</si>
  <si>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</si>
  <si>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</si>
  <si>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</si>
  <si>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</si>
  <si>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</si>
  <si>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</si>
  <si>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</si>
  <si>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</si>
  <si>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</si>
  <si>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</si>
  <si>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</si>
  <si>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</si>
  <si>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</si>
  <si>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</si>
  <si>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</si>
  <si>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</si>
  <si>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</si>
  <si>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</si>
  <si>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</si>
  <si>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</si>
  <si>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</si>
  <si>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</si>
  <si>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</si>
  <si>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</si>
  <si>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</si>
  <si>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</si>
  <si>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</si>
  <si>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</si>
  <si>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</si>
  <si>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</si>
  <si>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</si>
  <si>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</si>
  <si>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</si>
  <si>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</si>
  <si>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</si>
  <si>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</si>
  <si>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</si>
  <si>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</si>
  <si>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</si>
  <si>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</si>
  <si>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</si>
  <si>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</si>
  <si>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</si>
  <si>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</si>
  <si>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</si>
  <si>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</si>
  <si>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</si>
  <si>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</si>
  <si>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</si>
  <si>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</si>
  <si>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</si>
  <si>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</si>
  <si>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</si>
  <si>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</si>
  <si>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</si>
  <si>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</si>
  <si>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</si>
  <si>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</si>
  <si>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</si>
  <si>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</si>
  <si>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</si>
  <si>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</si>
  <si>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</si>
  <si>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</si>
  <si>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</si>
  <si>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</si>
  <si>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</si>
  <si>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</si>
  <si>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</si>
  <si>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</si>
  <si>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</si>
  <si>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</si>
  <si>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</si>
  <si>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</si>
  <si>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</si>
  <si>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</si>
  <si>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</si>
  <si>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</si>
  <si>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</si>
  <si>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</si>
  <si>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</si>
  <si>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</si>
  <si>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</si>
  <si>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</si>
  <si>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</si>
  <si>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</si>
  <si>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</si>
  <si>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</si>
  <si>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</si>
  <si>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</si>
  <si>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</si>
  <si>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</si>
  <si>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</si>
  <si>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</si>
  <si>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</si>
  <si>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</si>
  <si>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</si>
  <si>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</si>
  <si>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</si>
  <si>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</si>
  <si>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</si>
  <si>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</si>
  <si>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</si>
  <si>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</si>
  <si>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</si>
  <si>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</si>
  <si>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</si>
  <si>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</si>
  <si>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</si>
  <si>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</si>
  <si>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</si>
  <si>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</si>
  <si>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</si>
  <si>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</si>
  <si>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</si>
  <si>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</si>
  <si>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</si>
  <si>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</si>
  <si>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</si>
  <si>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</si>
  <si>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</si>
  <si>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</si>
  <si>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</si>
  <si>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</si>
  <si>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</si>
  <si>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</si>
  <si>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</si>
  <si>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</si>
  <si>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</si>
  <si>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</si>
  <si>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</si>
  <si>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</si>
  <si>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</si>
  <si>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</si>
  <si>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</si>
  <si>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</si>
  <si>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</si>
  <si>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</si>
  <si>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</si>
  <si>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</si>
  <si>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</si>
  <si>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</si>
  <si>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</si>
  <si>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</si>
  <si>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</si>
  <si>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</si>
  <si>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</si>
  <si>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</si>
  <si>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</si>
  <si>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</si>
  <si>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</si>
  <si>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</si>
  <si>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</si>
  <si>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</si>
  <si>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</si>
  <si>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</si>
  <si>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</si>
  <si>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</si>
  <si>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</si>
  <si>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</si>
  <si>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</si>
  <si>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</si>
  <si>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</si>
  <si>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</si>
  <si>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</si>
  <si>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</si>
  <si>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</si>
  <si>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</si>
  <si>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</si>
  <si>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</si>
  <si>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</si>
  <si>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</si>
  <si>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</si>
  <si>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</si>
  <si>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</si>
  <si>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</si>
  <si>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</si>
  <si>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</si>
  <si>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</si>
  <si>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</si>
  <si>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</si>
  <si>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</si>
  <si>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</si>
  <si>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</si>
  <si>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</si>
  <si>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</si>
  <si>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</si>
  <si>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</si>
  <si>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</si>
  <si>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</si>
  <si>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</si>
  <si>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</si>
  <si>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</si>
  <si>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</si>
  <si>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</si>
  <si>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</si>
  <si>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</si>
  <si>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</si>
  <si>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</si>
  <si>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</si>
  <si>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</si>
  <si>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</si>
  <si>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</si>
  <si>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</si>
  <si>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</si>
  <si>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</si>
  <si>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</si>
  <si>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</si>
  <si>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</si>
  <si>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</si>
  <si>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</si>
  <si>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</si>
  <si>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</si>
  <si>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</si>
  <si>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</si>
  <si>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</si>
  <si>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</si>
  <si>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</si>
  <si>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</si>
  <si>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</si>
  <si>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</si>
  <si>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</si>
  <si>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</si>
  <si>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</si>
  <si>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</si>
  <si>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</si>
  <si>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</si>
  <si>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</si>
  <si>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</si>
  <si>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</si>
  <si>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</si>
  <si>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</si>
  <si>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</si>
  <si>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</si>
  <si>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</si>
  <si>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</si>
  <si>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</si>
  <si>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</si>
  <si>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</si>
  <si>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</si>
  <si>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</si>
  <si>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</si>
  <si>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</si>
  <si>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</si>
  <si>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</si>
  <si>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</si>
  <si>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</si>
  <si>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</si>
  <si>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</si>
  <si>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</si>
  <si>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</si>
  <si>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</si>
  <si>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</si>
  <si>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</si>
  <si>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</si>
  <si>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</si>
  <si>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</si>
  <si>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</si>
  <si>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</si>
  <si>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</si>
  <si>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</si>
  <si>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</si>
  <si>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</si>
  <si>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</si>
  <si>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</si>
  <si>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</si>
  <si>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</si>
  <si>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</si>
  <si>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</si>
  <si>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</si>
  <si>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</si>
  <si>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</si>
  <si>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</si>
  <si>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</si>
  <si>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</si>
  <si>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</si>
  <si>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</si>
  <si>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</si>
  <si>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</si>
  <si>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</si>
  <si>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</si>
  <si>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</si>
  <si>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</si>
  <si>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</si>
  <si>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</si>
  <si>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</si>
  <si>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</si>
  <si>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</si>
  <si>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</si>
  <si>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</si>
  <si>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</si>
  <si>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</si>
  <si>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</si>
  <si>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</si>
  <si>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</si>
  <si>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</si>
  <si>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</si>
  <si>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</si>
  <si>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</si>
  <si>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</si>
  <si>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</si>
  <si>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</si>
  <si>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</si>
  <si>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</si>
  <si>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</si>
  <si>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</si>
  <si>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</si>
  <si>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</si>
  <si>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</si>
  <si>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</si>
  <si>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</si>
  <si>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</si>
  <si>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</si>
  <si>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</si>
  <si>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</si>
  <si>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</si>
  <si>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</si>
  <si>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</si>
  <si>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</si>
  <si>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</si>
  <si>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</si>
  <si>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</si>
  <si>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</si>
  <si>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</si>
  <si>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</si>
  <si>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</si>
  <si>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</si>
  <si>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</si>
  <si>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</si>
  <si>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</si>
  <si>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</si>
  <si>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</si>
  <si>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</si>
  <si>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</si>
  <si>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</si>
  <si>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</si>
  <si>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</si>
  <si>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</si>
  <si>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</si>
  <si>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</si>
  <si>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</si>
  <si>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</si>
  <si>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</si>
  <si>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</si>
  <si>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</si>
  <si>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</si>
  <si>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</si>
  <si>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</si>
  <si>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</si>
  <si>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</si>
  <si>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</si>
  <si>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</si>
  <si>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</si>
  <si>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</si>
  <si>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</si>
  <si>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</si>
  <si>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</si>
  <si>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</si>
  <si>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</si>
  <si>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</si>
  <si>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</si>
  <si>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</si>
  <si>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</si>
  <si>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</si>
  <si>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</si>
  <si>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</si>
  <si>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</si>
  <si>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</si>
  <si>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</si>
  <si>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</si>
  <si>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</si>
  <si>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</si>
  <si>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</si>
  <si>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</si>
  <si>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</si>
  <si>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</si>
  <si>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</si>
  <si>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</si>
  <si>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</si>
  <si>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</si>
  <si>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</si>
  <si>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</si>
  <si>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</si>
  <si>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</si>
  <si>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</si>
  <si>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</si>
  <si>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</si>
  <si>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</si>
  <si>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</si>
  <si>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</si>
  <si>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</si>
  <si>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</si>
  <si>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</si>
  <si>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</si>
  <si>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</si>
  <si>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</si>
  <si>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</si>
  <si>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</si>
  <si>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</si>
  <si>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</si>
  <si>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</si>
  <si>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</si>
  <si>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</si>
  <si>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</si>
  <si>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</si>
  <si>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</si>
  <si>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</si>
  <si>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</si>
  <si>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</si>
  <si>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</si>
  <si>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</si>
  <si>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</si>
  <si>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</si>
  <si>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</si>
  <si>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</si>
  <si>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</si>
  <si>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</si>
  <si>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</si>
  <si>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</si>
  <si>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</si>
  <si>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</si>
  <si>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</si>
  <si>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</si>
  <si>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</si>
  <si>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</si>
  <si>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</si>
  <si>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</si>
  <si>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</si>
  <si>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</si>
  <si>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</si>
  <si>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</si>
  <si>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</si>
  <si>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</si>
  <si>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</si>
  <si>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</si>
  <si>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</si>
  <si>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</si>
  <si>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</si>
  <si>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</si>
  <si>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</si>
  <si>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</si>
  <si>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</si>
  <si>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</si>
  <si>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</si>
  <si>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</si>
  <si>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</si>
  <si>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</si>
  <si>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</si>
  <si>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</si>
  <si>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</si>
  <si>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</si>
  <si>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</si>
  <si>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</si>
  <si>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</si>
  <si>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</si>
  <si>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</si>
  <si>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</si>
  <si>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</si>
  <si>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</si>
  <si>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</si>
  <si>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</si>
  <si>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</si>
  <si>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</si>
  <si>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</si>
  <si>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</si>
  <si>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</si>
  <si>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</si>
  <si>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</si>
  <si>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</si>
  <si>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</si>
  <si>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</si>
  <si>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</si>
  <si>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</si>
  <si>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</si>
  <si>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</si>
  <si>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</si>
  <si>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</si>
  <si>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</si>
  <si>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</si>
  <si>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</si>
  <si>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</si>
  <si>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</si>
  <si>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</si>
  <si>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</si>
  <si>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</si>
  <si>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</si>
  <si>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</si>
  <si>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</si>
  <si>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</si>
  <si>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</si>
  <si>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</si>
  <si>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</si>
  <si>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</si>
  <si>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</si>
  <si>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</si>
  <si>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</si>
  <si>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</si>
  <si>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</si>
  <si>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</si>
  <si>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</si>
  <si>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</si>
  <si>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</si>
  <si>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</si>
  <si>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</si>
  <si>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</si>
  <si>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</si>
  <si>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</si>
  <si>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</si>
  <si>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</si>
  <si>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</si>
  <si>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</si>
  <si>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</si>
  <si>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</si>
  <si>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</si>
  <si>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</si>
  <si>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</si>
  <si>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</si>
  <si>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</si>
  <si>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</si>
  <si>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</si>
  <si>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</si>
  <si>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</si>
  <si>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</si>
  <si>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</si>
  <si>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</si>
  <si>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</si>
  <si>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</si>
  <si>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</si>
  <si>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</si>
  <si>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</si>
  <si>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</si>
  <si>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</si>
  <si>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</si>
  <si>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</si>
  <si>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</si>
  <si>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</si>
  <si>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</si>
  <si>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</si>
  <si>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</si>
  <si>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</si>
  <si>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</si>
  <si>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</si>
  <si>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</si>
  <si>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</si>
  <si>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</si>
  <si>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</si>
  <si>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</si>
  <si>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</si>
  <si>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</si>
  <si>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</si>
  <si>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</si>
  <si>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</si>
  <si>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</si>
  <si>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</si>
  <si>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</si>
  <si>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</si>
  <si>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</si>
  <si>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</si>
  <si>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</si>
  <si>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</si>
  <si>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</si>
  <si>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</si>
  <si>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</si>
  <si>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</si>
  <si>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</si>
  <si>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</si>
  <si>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</si>
  <si>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</si>
  <si>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</si>
  <si>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</si>
  <si>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</si>
  <si>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</si>
  <si>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</si>
  <si>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</si>
  <si>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</si>
  <si>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</si>
  <si>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</si>
  <si>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</si>
  <si>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</si>
  <si>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</si>
  <si>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</si>
  <si>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</si>
  <si>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</si>
  <si>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</si>
  <si>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</si>
  <si>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</si>
  <si>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</si>
  <si>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</si>
  <si>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</si>
  <si>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</si>
  <si>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</si>
  <si>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</si>
  <si>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</si>
  <si>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</si>
  <si>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</si>
  <si>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</si>
  <si>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</si>
  <si>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</si>
  <si>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</si>
  <si>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</si>
  <si>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</si>
  <si>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</si>
  <si>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</si>
  <si>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</si>
  <si>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</si>
  <si>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</si>
  <si>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</si>
  <si>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</si>
  <si>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</si>
  <si>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</si>
  <si>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</si>
  <si>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</si>
  <si>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</si>
  <si>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</si>
  <si>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</si>
  <si>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</si>
  <si>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</si>
  <si>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</si>
  <si>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</si>
  <si>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</si>
  <si>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</si>
  <si>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</si>
  <si>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</si>
  <si>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</si>
  <si>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</si>
  <si>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</si>
  <si>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</si>
  <si>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</si>
  <si>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</si>
  <si>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</si>
  <si>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</si>
  <si>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</si>
  <si>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</si>
  <si>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</si>
  <si>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</si>
  <si>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</si>
  <si>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</si>
  <si>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</si>
  <si>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</si>
  <si>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</si>
  <si>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</si>
  <si>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</si>
  <si>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</si>
  <si>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</si>
  <si>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</si>
  <si>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</si>
  <si>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</si>
  <si>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</si>
  <si>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</si>
  <si>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</si>
  <si>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</si>
  <si>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</si>
  <si>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</si>
  <si>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</si>
  <si>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</si>
  <si>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</si>
  <si>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</si>
  <si>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</si>
  <si>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</si>
  <si>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</si>
  <si>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</si>
  <si>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</si>
  <si>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</si>
  <si>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</si>
  <si>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</si>
  <si>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</si>
  <si>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</si>
  <si>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</si>
  <si>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</si>
  <si>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</si>
  <si>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</si>
  <si>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</si>
  <si>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</si>
  <si>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</si>
  <si>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</si>
  <si>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</si>
  <si>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</si>
  <si>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</si>
  <si>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</si>
  <si>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</si>
  <si>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</si>
  <si>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</si>
  <si>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</si>
  <si>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</si>
  <si>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</si>
  <si>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</si>
  <si>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</si>
  <si>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</si>
  <si>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</si>
  <si>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</si>
  <si>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</si>
  <si>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</si>
  <si>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</si>
  <si>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</si>
  <si>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</si>
  <si>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</si>
  <si>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</si>
  <si>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</si>
  <si>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</si>
  <si>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</si>
  <si>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</si>
  <si>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</si>
  <si>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</si>
  <si>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</si>
  <si>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</si>
  <si>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</si>
  <si>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</si>
  <si>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</si>
  <si>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</si>
  <si>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</si>
  <si>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</si>
  <si>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</si>
  <si>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</si>
  <si>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</si>
  <si>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</si>
  <si>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</si>
  <si>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</si>
  <si>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</si>
  <si>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</si>
  <si>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</si>
  <si>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</si>
  <si>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</si>
  <si>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</si>
  <si>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</si>
  <si>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</si>
  <si>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</si>
  <si>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</si>
  <si>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</si>
  <si>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</si>
  <si>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</si>
  <si>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</si>
  <si>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</si>
  <si>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</si>
  <si>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</si>
  <si>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</si>
  <si>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</si>
  <si>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</si>
  <si>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</si>
  <si>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</si>
  <si>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</si>
  <si>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</si>
  <si>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</si>
  <si>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</si>
  <si>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</si>
  <si>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</si>
  <si>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</si>
  <si>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</si>
  <si>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</si>
  <si>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</si>
  <si>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</si>
  <si>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</si>
  <si>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</si>
  <si>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</si>
  <si>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</si>
  <si>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</si>
  <si>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</si>
  <si>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</si>
  <si>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</si>
  <si>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</si>
  <si>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</si>
  <si>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</si>
  <si>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</si>
  <si>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</si>
  <si>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</si>
  <si>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</si>
  <si>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</si>
  <si>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</si>
  <si>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</si>
  <si>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</si>
  <si>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</si>
  <si>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</si>
  <si>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</si>
  <si>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</si>
  <si>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</si>
  <si>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</si>
  <si>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</si>
  <si>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</si>
  <si>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</si>
  <si>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</si>
  <si>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</si>
  <si>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</si>
  <si>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</si>
  <si>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</si>
  <si>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</si>
  <si>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</si>
  <si>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</si>
  <si>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</si>
  <si>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</si>
  <si>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</si>
  <si>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</si>
  <si>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</si>
  <si>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</si>
  <si>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</si>
  <si>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</si>
  <si>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</si>
  <si>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</si>
  <si>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</si>
  <si>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</si>
  <si>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</si>
  <si>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</si>
  <si>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</si>
  <si>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</si>
  <si>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</si>
  <si>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</si>
  <si>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</si>
  <si>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</si>
  <si>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</si>
  <si>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</si>
  <si>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</si>
  <si>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</si>
  <si>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</si>
  <si>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</si>
  <si>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</si>
  <si>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</si>
  <si>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</si>
  <si>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</si>
  <si>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</si>
  <si>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</si>
  <si>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</si>
  <si>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</si>
  <si>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</si>
  <si>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</si>
  <si>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</si>
  <si>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</si>
  <si>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</si>
  <si>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</si>
  <si>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</si>
  <si>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</si>
  <si>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</si>
  <si>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</si>
  <si>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</si>
  <si>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</si>
  <si>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</si>
  <si>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</si>
  <si>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</si>
  <si>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</si>
  <si>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</si>
  <si>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</si>
  <si>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</si>
  <si>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</si>
  <si>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</si>
  <si>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</si>
  <si>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</si>
  <si>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</si>
  <si>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</si>
  <si>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</si>
  <si>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</si>
  <si>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</si>
  <si>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</si>
  <si>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</si>
  <si>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</si>
  <si>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</si>
  <si>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</si>
  <si>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</si>
  <si>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</si>
  <si>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</si>
  <si>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</si>
  <si>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</si>
  <si>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</si>
  <si>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</si>
  <si>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</si>
  <si>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</si>
  <si>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</si>
  <si>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</si>
  <si>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</si>
  <si>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</si>
  <si>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</si>
  <si>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</si>
  <si>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</si>
  <si>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</si>
  <si>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</si>
  <si>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</si>
  <si>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</si>
  <si>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</si>
  <si>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</si>
  <si>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</si>
  <si>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</si>
  <si>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</si>
  <si>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</si>
  <si>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</si>
  <si>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</si>
  <si>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</si>
  <si>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</si>
  <si>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</si>
  <si>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</si>
  <si>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</si>
  <si>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</si>
  <si>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</si>
  <si>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</si>
  <si>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</si>
  <si>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</si>
  <si>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</si>
  <si>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</si>
  <si>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</si>
  <si>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</si>
  <si>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</si>
  <si>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</si>
  <si>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</si>
  <si>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</si>
  <si>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</si>
  <si>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</si>
  <si>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</si>
  <si>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</si>
  <si>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</si>
  <si>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</si>
  <si>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</si>
  <si>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</si>
  <si>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</si>
  <si>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</si>
  <si>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</si>
  <si>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</si>
  <si>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</si>
  <si>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</si>
  <si>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</si>
  <si>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</si>
  <si>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</si>
  <si>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</si>
  <si>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</si>
  <si>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</si>
  <si>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</si>
  <si>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</si>
  <si>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</si>
  <si>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</si>
  <si>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</si>
  <si>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</si>
  <si>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</si>
  <si>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</si>
  <si>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</si>
  <si>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</si>
  <si>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</si>
  <si>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</si>
  <si>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</si>
  <si>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</si>
  <si>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</si>
  <si>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</si>
  <si>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</si>
  <si>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</si>
  <si>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</si>
  <si>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</si>
  <si>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</si>
  <si>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</si>
  <si>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</si>
  <si>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</si>
  <si>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</si>
  <si>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</si>
  <si>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</si>
  <si>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</si>
  <si>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</si>
  <si>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</si>
  <si>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</si>
  <si>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</si>
  <si>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</si>
  <si>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</si>
  <si>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</si>
  <si>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</si>
  <si>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</si>
  <si>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</si>
  <si>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</si>
  <si>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</si>
  <si>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</si>
  <si>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</si>
  <si>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</si>
  <si>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</si>
  <si>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</si>
  <si>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</si>
  <si>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</si>
  <si>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</si>
  <si>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</si>
  <si>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</si>
  <si>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</si>
  <si>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</si>
  <si>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</si>
  <si>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</si>
  <si>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</si>
  <si>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</si>
  <si>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</si>
  <si>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</si>
  <si>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</si>
  <si>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</si>
  <si>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</si>
  <si>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</si>
  <si>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</si>
  <si>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</si>
  <si>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</si>
  <si>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</si>
  <si>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</si>
  <si>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</si>
  <si>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</si>
  <si>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</si>
  <si>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</si>
  <si>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</si>
  <si>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</si>
  <si>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</si>
  <si>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</si>
  <si>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</si>
  <si>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</si>
  <si>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</si>
  <si>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</si>
  <si>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</si>
  <si>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</si>
  <si>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</si>
  <si>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</si>
  <si>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</si>
  <si>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</si>
  <si>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</si>
  <si>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</si>
  <si>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</si>
  <si>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</si>
  <si>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</si>
  <si>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</si>
  <si>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</si>
  <si>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</si>
  <si>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</si>
  <si>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</si>
  <si>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</si>
  <si>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</si>
  <si>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</si>
  <si>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</si>
  <si>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</si>
  <si>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</si>
  <si>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</si>
  <si>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</si>
  <si>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</si>
  <si>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</si>
  <si>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</si>
  <si>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</si>
  <si>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</si>
  <si>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</si>
  <si>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</si>
  <si>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</si>
  <si>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</si>
  <si>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</si>
  <si>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</si>
  <si>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</si>
  <si>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</si>
  <si>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</si>
  <si>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</si>
  <si>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</si>
  <si>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</si>
  <si>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</si>
  <si>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</si>
  <si>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</si>
  <si>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</si>
  <si>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</si>
  <si>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</si>
  <si>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</si>
  <si>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</si>
  <si>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</si>
  <si>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</si>
  <si>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</si>
  <si>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</si>
  <si>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</si>
  <si>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</si>
  <si>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</si>
  <si>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</si>
  <si>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</si>
  <si>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</si>
  <si>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</si>
  <si>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</si>
  <si>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</si>
  <si>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</si>
  <si>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</si>
  <si>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</si>
  <si>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</si>
  <si>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</si>
  <si>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</si>
  <si>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</si>
  <si>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</si>
  <si>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</si>
  <si>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</si>
  <si>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</si>
  <si>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</si>
  <si>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</si>
  <si>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</si>
  <si>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</si>
  <si>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</si>
  <si>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</si>
  <si>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</si>
  <si>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</si>
  <si>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</si>
  <si>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</si>
  <si>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</si>
  <si>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</si>
  <si>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</si>
  <si>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</si>
  <si>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</si>
  <si>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</si>
  <si>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</si>
  <si>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</si>
  <si>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</si>
  <si>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</si>
  <si>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</si>
  <si>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</si>
  <si>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</si>
  <si>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</si>
  <si>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</si>
  <si>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</si>
  <si>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</si>
  <si>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</si>
  <si>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</si>
  <si>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</si>
  <si>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</si>
  <si>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</si>
  <si>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</si>
  <si>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</si>
  <si>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</si>
  <si>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</si>
  <si>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</si>
  <si>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</si>
  <si>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</si>
  <si>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</si>
  <si>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</si>
  <si>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</si>
  <si>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</si>
  <si>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</si>
  <si>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</si>
  <si>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</si>
  <si>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</si>
  <si>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</si>
  <si>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</si>
  <si>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</si>
  <si>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</si>
  <si>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</si>
  <si>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</si>
  <si>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</si>
  <si>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</si>
  <si>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</si>
  <si>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</si>
  <si>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</si>
  <si>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</si>
  <si>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</si>
  <si>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</si>
  <si>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</si>
  <si>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</si>
  <si>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</si>
  <si>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</si>
  <si>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</si>
  <si>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</si>
  <si>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</si>
  <si>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</si>
  <si>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</si>
  <si>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</si>
  <si>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</si>
  <si>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</si>
  <si>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</si>
  <si>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</si>
  <si>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</si>
  <si>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</si>
  <si>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</si>
  <si>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</si>
  <si>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</si>
  <si>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</si>
  <si>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</si>
  <si>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</si>
  <si>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</si>
  <si>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</si>
  <si>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</si>
  <si>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</si>
  <si>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</si>
  <si>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</si>
  <si>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</si>
  <si>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</si>
  <si>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</si>
  <si>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</si>
  <si>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</si>
  <si>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</si>
  <si>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</si>
  <si>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</si>
  <si>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</si>
  <si>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</si>
  <si>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</si>
  <si>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</si>
  <si>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</si>
  <si>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</si>
  <si>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</si>
  <si>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</si>
  <si>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</si>
  <si>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</si>
  <si>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</si>
  <si>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</si>
  <si>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</si>
  <si>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</si>
  <si>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</si>
  <si>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</si>
  <si>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</si>
  <si>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</si>
  <si>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</si>
  <si>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</si>
  <si>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</si>
  <si>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</si>
  <si>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</si>
  <si>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</si>
  <si>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</si>
  <si>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</si>
  <si>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</si>
  <si>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</si>
  <si>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</si>
  <si>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</si>
  <si>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</si>
  <si>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</si>
  <si>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</si>
  <si>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</si>
  <si>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</si>
  <si>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</si>
  <si>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</si>
  <si>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</si>
  <si>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</si>
  <si>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</si>
  <si>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</si>
  <si>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</si>
  <si>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</si>
  <si>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</si>
  <si>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</si>
  <si>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</si>
  <si>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</si>
  <si>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</si>
  <si>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</si>
  <si>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</si>
  <si>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</si>
  <si>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</si>
  <si>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</si>
  <si>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</si>
  <si>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</si>
  <si>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</si>
  <si>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</si>
  <si>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</si>
  <si>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</si>
  <si>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</si>
  <si>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</si>
  <si>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</si>
  <si>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</si>
  <si>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</si>
  <si>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</si>
  <si>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</si>
  <si>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</si>
  <si>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</si>
  <si>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</si>
  <si>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</si>
  <si>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</si>
  <si>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</si>
  <si>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</si>
  <si>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</si>
  <si>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</si>
  <si>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</si>
  <si>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</si>
  <si>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</si>
  <si>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</si>
  <si>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</si>
  <si>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</si>
  <si>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</si>
  <si>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</si>
  <si>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</si>
  <si>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</si>
  <si>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</si>
  <si>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</si>
  <si>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</si>
  <si>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</si>
  <si>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</si>
  <si>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</si>
  <si>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</si>
  <si>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</si>
  <si>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</si>
  <si>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</si>
  <si>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</si>
  <si>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</si>
  <si>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</si>
  <si>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</si>
  <si>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</si>
  <si>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</si>
  <si>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</si>
  <si>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</si>
  <si>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</si>
  <si>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</si>
  <si>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</si>
  <si>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</si>
  <si>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</si>
  <si>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</si>
  <si>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</si>
  <si>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</si>
  <si>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</si>
  <si>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</si>
  <si>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</si>
  <si>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</si>
  <si>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</si>
  <si>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</si>
  <si>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</si>
  <si>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</si>
  <si>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</si>
  <si>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</si>
  <si>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</si>
  <si>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</si>
  <si>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</si>
  <si>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</si>
  <si>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</si>
  <si>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</si>
  <si>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</si>
  <si>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</si>
  <si>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</si>
  <si>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</si>
  <si>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</si>
  <si>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</si>
  <si>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</si>
  <si>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</si>
  <si>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</si>
  <si>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</si>
  <si>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</si>
  <si>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</si>
  <si>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</si>
  <si>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</si>
  <si>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</si>
  <si>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</si>
  <si>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</si>
  <si>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</si>
  <si>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</si>
  <si>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</si>
  <si>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</si>
  <si>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</si>
  <si>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</si>
  <si>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</si>
  <si>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</si>
  <si>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</si>
  <si>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</si>
  <si>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</si>
  <si>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</si>
  <si>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</si>
  <si>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</si>
  <si>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</si>
  <si>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</si>
  <si>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</si>
  <si>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</si>
  <si>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</si>
  <si>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</si>
  <si>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</si>
  <si>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</si>
  <si>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</si>
  <si>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</si>
  <si>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</si>
  <si>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</si>
  <si>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</si>
  <si>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</si>
  <si>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</si>
  <si>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</si>
  <si>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</si>
  <si>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</si>
  <si>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</si>
  <si>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</si>
  <si>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</si>
  <si>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</si>
  <si>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</si>
  <si>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</si>
  <si>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</si>
  <si>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</si>
  <si>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</si>
  <si>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</si>
  <si>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</si>
  <si>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</si>
  <si>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</si>
  <si>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</si>
  <si>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</si>
  <si>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</si>
  <si>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</si>
  <si>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</si>
  <si>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</si>
  <si>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</si>
  <si>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</si>
  <si>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</si>
  <si>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</si>
  <si>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</si>
  <si>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</si>
  <si>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</si>
  <si>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</si>
  <si>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</si>
  <si>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</si>
  <si>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</si>
  <si>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</si>
  <si>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</si>
  <si>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</si>
  <si>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</si>
  <si>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</si>
  <si>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</si>
  <si>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</si>
  <si>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</si>
  <si>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</si>
  <si>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</si>
  <si>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</si>
  <si>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</si>
  <si>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</si>
  <si>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</si>
  <si>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</si>
  <si>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</si>
  <si>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</si>
  <si>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</si>
  <si>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</si>
  <si>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</si>
  <si>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</si>
  <si>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</si>
  <si>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</si>
  <si>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</si>
  <si>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</si>
  <si>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</si>
  <si>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</si>
  <si>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</si>
  <si>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</si>
  <si>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</si>
  <si>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</si>
  <si>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</si>
  <si>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</si>
  <si>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</si>
  <si>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</si>
  <si>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</si>
  <si>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</si>
  <si>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</si>
  <si>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</si>
  <si>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</si>
  <si>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</si>
  <si>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</si>
  <si>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</si>
  <si>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</si>
  <si>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</si>
  <si>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</si>
  <si>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</si>
  <si>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</si>
  <si>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</si>
  <si>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</si>
  <si>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</si>
  <si>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</si>
  <si>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</si>
  <si>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</si>
  <si>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</si>
  <si>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</si>
  <si>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</si>
  <si>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</si>
  <si>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</si>
  <si>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</si>
  <si>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</si>
  <si>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</si>
  <si>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</si>
  <si>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</si>
  <si>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</si>
  <si>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</si>
  <si>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</si>
  <si>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</si>
  <si>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</si>
  <si>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</si>
  <si>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</si>
  <si>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</si>
  <si>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</si>
  <si>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</si>
  <si>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</si>
  <si>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</si>
  <si>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</si>
  <si>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</si>
  <si>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</si>
  <si>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</si>
  <si>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</si>
  <si>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</si>
  <si>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</si>
  <si>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</si>
  <si>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</si>
  <si>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</si>
  <si>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</si>
  <si>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</si>
  <si>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</si>
  <si>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</si>
  <si>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</si>
  <si>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</si>
  <si>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</si>
  <si>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</si>
  <si>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</si>
  <si>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</si>
  <si>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</si>
  <si>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</si>
  <si>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</si>
  <si>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</si>
  <si>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</si>
  <si>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</si>
  <si>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</si>
  <si>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</si>
  <si>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</si>
  <si>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</si>
  <si>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</si>
  <si>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</si>
  <si>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</si>
  <si>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</si>
  <si>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</si>
  <si>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</si>
  <si>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</si>
  <si>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</si>
  <si>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</si>
  <si>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</si>
  <si>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</si>
  <si>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</si>
  <si>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</si>
  <si>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</si>
  <si>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</si>
  <si>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</si>
  <si>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</si>
  <si>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</si>
  <si>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</si>
  <si>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</si>
  <si>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</si>
  <si>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</si>
  <si>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</si>
  <si>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</si>
  <si>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</si>
  <si>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</si>
  <si>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</si>
  <si>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</si>
  <si>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</si>
  <si>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</si>
  <si>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</si>
  <si>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</si>
  <si>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</si>
  <si>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</si>
  <si>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</si>
  <si>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</si>
  <si>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</si>
  <si>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</si>
  <si>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</si>
  <si>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</si>
  <si>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</si>
  <si>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</si>
  <si>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</si>
  <si>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</si>
  <si>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</si>
  <si>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</si>
  <si>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</si>
  <si>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</si>
  <si>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</si>
  <si>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</si>
  <si>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</si>
  <si>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</si>
  <si>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</si>
  <si>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</si>
  <si>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</si>
  <si>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</si>
  <si>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</si>
  <si>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</si>
  <si>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</si>
  <si>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</si>
  <si>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</si>
  <si>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</si>
  <si>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</si>
  <si>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</si>
  <si>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</si>
  <si>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</si>
  <si>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</si>
  <si>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</si>
  <si>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</si>
  <si>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</si>
  <si>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</si>
  <si>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</si>
  <si>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</si>
  <si>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</si>
  <si>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</si>
  <si>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</si>
  <si>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</si>
  <si>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</si>
  <si>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</si>
  <si>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</si>
  <si>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</si>
  <si>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</si>
  <si>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</si>
  <si>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</si>
  <si>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</si>
  <si>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</si>
  <si>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</si>
  <si>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</si>
  <si>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</si>
  <si>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</si>
  <si>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</si>
  <si>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</si>
  <si>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</si>
  <si>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</si>
  <si>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</si>
  <si>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</si>
  <si>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</si>
  <si>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</si>
  <si>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</si>
  <si>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</si>
  <si>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</si>
  <si>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</si>
  <si>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</si>
  <si>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</si>
  <si>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</si>
  <si>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</si>
  <si>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</si>
  <si>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</si>
  <si>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</si>
  <si>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</si>
  <si>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</si>
  <si>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</si>
  <si>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</si>
  <si>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</si>
  <si>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</si>
  <si>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</si>
  <si>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</si>
  <si>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</si>
  <si>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</si>
  <si>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</si>
  <si>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</si>
  <si>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</si>
  <si>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</si>
  <si>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</si>
  <si>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</si>
  <si>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</si>
  <si>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</si>
  <si>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</si>
  <si>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</si>
  <si>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</si>
  <si>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</si>
  <si>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</si>
  <si>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</si>
  <si>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</si>
  <si>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</si>
  <si>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</si>
  <si>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</si>
  <si>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</si>
  <si>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</si>
  <si>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</si>
  <si>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</si>
  <si>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</si>
  <si>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</si>
  <si>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</si>
  <si>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</si>
  <si>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</si>
  <si>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</si>
  <si>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</si>
  <si>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</si>
  <si>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</si>
  <si>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</si>
  <si>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</si>
  <si>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</si>
  <si>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</si>
  <si>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</si>
  <si>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</si>
  <si>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</si>
  <si>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</si>
  <si>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</si>
  <si>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</si>
  <si>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</si>
  <si>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</si>
  <si>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</si>
  <si>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</si>
  <si>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</si>
  <si>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</si>
  <si>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</si>
  <si>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</si>
  <si>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</si>
  <si>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</si>
  <si>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</si>
  <si>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</si>
  <si>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</si>
  <si>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</si>
  <si>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</si>
  <si>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</si>
  <si>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</si>
  <si>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</si>
  <si>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</si>
  <si>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</si>
  <si>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</si>
  <si>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</si>
  <si>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</si>
  <si>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</si>
  <si>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</si>
  <si>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</si>
  <si>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</si>
  <si>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</si>
  <si>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</si>
  <si>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</si>
  <si>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</si>
  <si>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</si>
  <si>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</si>
  <si>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</si>
  <si>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</si>
  <si>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</si>
  <si>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</si>
  <si>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</si>
  <si>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</si>
  <si>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</si>
  <si>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</si>
  <si>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</si>
  <si>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</si>
  <si>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</si>
  <si>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</si>
  <si>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</si>
  <si>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</si>
  <si>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</si>
  <si>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</si>
  <si>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</si>
  <si>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</si>
  <si>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</si>
  <si>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</si>
  <si>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</si>
  <si>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</si>
  <si>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</si>
  <si>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</si>
  <si>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</si>
  <si>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</si>
  <si>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</si>
  <si>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</si>
  <si>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</si>
  <si>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</si>
  <si>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</si>
  <si>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</si>
  <si>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</si>
  <si>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</si>
  <si>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</si>
  <si>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</si>
  <si>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</si>
  <si>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</si>
  <si>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</si>
  <si>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</si>
  <si>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</si>
  <si>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</si>
  <si>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</si>
  <si>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</si>
  <si>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</si>
  <si>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</si>
  <si>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</si>
  <si>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</si>
  <si>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</si>
  <si>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</si>
  <si>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</si>
  <si>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</si>
  <si>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</si>
  <si>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</si>
  <si>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</si>
  <si>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</si>
  <si>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</si>
  <si>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</si>
  <si>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</si>
  <si>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</si>
  <si>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</si>
  <si>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</si>
  <si>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</si>
  <si>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</si>
  <si>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</si>
  <si>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</si>
  <si>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</si>
  <si>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</si>
  <si>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</si>
  <si>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</si>
  <si>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</si>
  <si>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</si>
  <si>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</si>
  <si>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</si>
  <si>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</si>
  <si>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</si>
  <si>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</si>
  <si>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</si>
  <si>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</si>
  <si>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</si>
  <si>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</si>
  <si>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</si>
  <si>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</si>
  <si>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</si>
  <si>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</si>
  <si>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</si>
  <si>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</si>
  <si>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</si>
  <si>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</si>
  <si>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</si>
  <si>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</si>
  <si>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</si>
  <si>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</si>
  <si>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</si>
  <si>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</si>
  <si>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</si>
  <si>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</si>
  <si>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</si>
  <si>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</si>
  <si>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</si>
  <si>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</si>
  <si>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</si>
  <si>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</si>
  <si>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</si>
  <si>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</si>
  <si>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</si>
  <si>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</si>
  <si>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</si>
  <si>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</si>
  <si>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</si>
  <si>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</si>
  <si>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</si>
  <si>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</si>
  <si>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</si>
  <si>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</si>
  <si>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</si>
  <si>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</si>
  <si>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</si>
  <si>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</si>
  <si>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</si>
  <si>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</si>
  <si>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</si>
  <si>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</si>
  <si>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</si>
  <si>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</si>
  <si>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</si>
  <si>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</si>
  <si>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</si>
  <si>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</si>
  <si>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</si>
  <si>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</si>
  <si>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</si>
  <si>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</si>
  <si>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</si>
  <si>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</si>
  <si>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</si>
  <si>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</si>
  <si>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</si>
  <si>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</si>
  <si>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</si>
  <si>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</si>
  <si>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</si>
  <si>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</si>
  <si>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</si>
  <si>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</si>
  <si>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</si>
  <si>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</si>
  <si>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</si>
  <si>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</si>
  <si>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</si>
  <si>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</si>
  <si>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</si>
  <si>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</si>
  <si>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</si>
  <si>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</si>
  <si>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</si>
  <si>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</si>
  <si>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</si>
  <si>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</si>
  <si>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</si>
  <si>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</si>
  <si>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</si>
  <si>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</si>
  <si>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</si>
  <si>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</si>
  <si>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</si>
  <si>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</si>
  <si>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</si>
  <si>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</si>
  <si>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</si>
  <si>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</si>
  <si>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</si>
  <si>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</si>
  <si>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</si>
  <si>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</si>
  <si>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</si>
  <si>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</si>
  <si>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</si>
  <si>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</si>
  <si>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</si>
  <si>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</si>
  <si>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</si>
  <si>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</si>
  <si>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</si>
  <si>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</si>
  <si>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</si>
  <si>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</si>
  <si>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</si>
  <si>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</si>
  <si>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</si>
  <si>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</si>
  <si>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</si>
  <si>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</si>
  <si>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</si>
  <si>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</si>
  <si>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</si>
  <si>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</si>
  <si>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</si>
  <si>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</si>
  <si>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</si>
  <si>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</si>
  <si>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</si>
  <si>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</si>
  <si>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</si>
  <si>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</si>
  <si>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</si>
  <si>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</si>
  <si>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</si>
  <si>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</si>
  <si>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</si>
  <si>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</si>
  <si>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</si>
  <si>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</si>
  <si>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</si>
  <si>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</si>
  <si>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</si>
  <si>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</si>
  <si>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</si>
  <si>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</si>
  <si>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</si>
  <si>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</si>
  <si>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</si>
  <si>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</si>
  <si>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</si>
  <si>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</si>
  <si>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</si>
  <si>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</si>
  <si>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</si>
  <si>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</si>
  <si>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</si>
  <si>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</si>
  <si>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</si>
  <si>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</si>
  <si>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</si>
  <si>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</si>
  <si>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</si>
  <si>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</si>
  <si>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</si>
  <si>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</si>
  <si>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</si>
  <si>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</si>
  <si>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</si>
  <si>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</si>
  <si>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</si>
  <si>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</si>
  <si>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</si>
  <si>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</si>
  <si>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</si>
  <si>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</si>
  <si>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</si>
  <si>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</si>
  <si>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</si>
  <si>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</si>
  <si>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</si>
  <si>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</si>
  <si>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</si>
  <si>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</si>
  <si>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</si>
  <si>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</si>
  <si>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</si>
  <si>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</si>
  <si>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</si>
  <si>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</si>
  <si>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</si>
  <si>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</si>
  <si>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</si>
  <si>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</si>
  <si>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</si>
  <si>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</si>
  <si>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</si>
  <si>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</si>
  <si>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</si>
  <si>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</si>
  <si>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</si>
  <si>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</si>
  <si>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</si>
  <si>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</si>
  <si>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</si>
  <si>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</si>
  <si>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</si>
  <si>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</si>
  <si>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</si>
  <si>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</si>
  <si>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</si>
  <si>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</si>
  <si>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</si>
  <si>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</si>
  <si>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</si>
  <si>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</si>
  <si>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</si>
  <si>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</si>
  <si>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</si>
  <si>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</si>
  <si>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</si>
  <si>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</si>
  <si>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</si>
  <si>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</si>
  <si>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</si>
  <si>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</si>
  <si>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</si>
  <si>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</si>
  <si>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</si>
  <si>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</si>
  <si>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</si>
  <si>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</si>
  <si>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</si>
  <si>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</si>
  <si>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</si>
  <si>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</si>
  <si>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</si>
  <si>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</si>
  <si>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</si>
  <si>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</si>
  <si>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</si>
  <si>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</si>
  <si>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</si>
  <si>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</si>
  <si>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</si>
  <si>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</si>
  <si>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</si>
  <si>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</si>
  <si>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</si>
  <si>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</si>
  <si>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</si>
  <si>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</si>
  <si>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</si>
  <si>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</si>
  <si>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</si>
  <si>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</si>
  <si>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</si>
  <si>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</si>
  <si>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</si>
  <si>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</si>
  <si>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</si>
  <si>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</si>
  <si>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</si>
  <si>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</si>
  <si>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</si>
  <si>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</si>
  <si>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</si>
  <si>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</si>
  <si>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</si>
  <si>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</si>
  <si>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</si>
  <si>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</si>
  <si>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</si>
  <si>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</si>
  <si>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</si>
  <si>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</si>
  <si>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</si>
  <si>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</si>
  <si>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</si>
  <si>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</si>
  <si>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</si>
  <si>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</si>
  <si>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</si>
  <si>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</si>
  <si>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</si>
  <si>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</si>
  <si>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</si>
  <si>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</si>
  <si>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</si>
  <si>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</si>
  <si>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</si>
  <si>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</si>
  <si>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</si>
  <si>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</si>
  <si>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</si>
  <si>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</si>
  <si>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</si>
  <si>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</si>
  <si>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</si>
  <si>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</si>
  <si>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</si>
  <si>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</si>
  <si>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</si>
  <si>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</si>
  <si>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</si>
  <si>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</si>
  <si>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</si>
  <si>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</si>
  <si>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</si>
  <si>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</si>
  <si>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</si>
  <si>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</si>
  <si>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</si>
  <si>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</si>
  <si>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</si>
  <si>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</si>
  <si>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</si>
  <si>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</si>
  <si>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</si>
  <si>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</si>
  <si>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</si>
  <si>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</si>
  <si>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</si>
  <si>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</si>
  <si>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</si>
  <si>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</si>
  <si>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</si>
  <si>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</si>
  <si>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</si>
  <si>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</si>
  <si>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</si>
  <si>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</si>
  <si>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</si>
  <si>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</si>
  <si>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</si>
  <si>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</si>
  <si>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</si>
  <si>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</si>
  <si>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</si>
  <si>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</si>
  <si>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</si>
  <si>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</si>
  <si>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</si>
  <si>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</si>
  <si>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</si>
  <si>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</si>
  <si>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</si>
  <si>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</si>
  <si>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</si>
  <si>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</si>
  <si>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</si>
  <si>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</si>
  <si>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</si>
  <si>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</si>
  <si>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</si>
  <si>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</si>
  <si>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</si>
  <si>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</si>
  <si>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</si>
  <si>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</si>
  <si>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</si>
  <si>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</si>
  <si>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</si>
  <si>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</si>
  <si>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</si>
  <si>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</si>
  <si>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</si>
  <si>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</si>
  <si>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</si>
  <si>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</si>
  <si>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</si>
  <si>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</si>
  <si>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</si>
  <si>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</si>
  <si>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</si>
  <si>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</si>
  <si>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</si>
  <si>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</si>
  <si>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</si>
  <si>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</si>
  <si>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</si>
  <si>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</si>
  <si>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</si>
  <si>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</si>
  <si>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</si>
  <si>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</si>
  <si>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</si>
  <si>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</si>
  <si>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</si>
  <si>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</si>
  <si>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</si>
  <si>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</si>
  <si>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</si>
  <si>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</si>
  <si>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</si>
  <si>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</si>
  <si>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</si>
  <si>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</si>
  <si>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</si>
  <si>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</si>
  <si>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</si>
  <si>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</si>
  <si>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</si>
  <si>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</si>
  <si>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</si>
  <si>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</si>
  <si>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</si>
  <si>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</si>
  <si>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</si>
  <si>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</si>
  <si>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</si>
  <si>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</si>
  <si>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</si>
  <si>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</si>
  <si>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</si>
  <si>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</si>
  <si>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</si>
  <si>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</si>
  <si>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</si>
  <si>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</si>
  <si>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</si>
  <si>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</si>
  <si>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</si>
  <si>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</si>
  <si>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</si>
  <si>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</si>
  <si>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</si>
  <si>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</si>
  <si>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</si>
  <si>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</si>
  <si>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</si>
  <si>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</si>
  <si>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</si>
  <si>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</si>
  <si>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</si>
  <si>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</si>
  <si>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</si>
  <si>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</si>
  <si>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</si>
  <si>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</si>
  <si>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</si>
  <si>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</si>
  <si>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</si>
  <si>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</si>
  <si>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</si>
  <si>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</si>
  <si>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</si>
  <si>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</si>
  <si>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</si>
  <si>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</si>
  <si>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</si>
  <si>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</si>
  <si>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</si>
  <si>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</si>
  <si>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</si>
  <si>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</si>
  <si>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</si>
  <si>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</si>
  <si>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</si>
  <si>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</si>
  <si>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</si>
  <si>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</si>
  <si>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</si>
  <si>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</si>
  <si>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</si>
  <si>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</si>
  <si>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</si>
  <si>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</si>
  <si>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</si>
  <si>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</si>
  <si>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</si>
  <si>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</si>
  <si>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</si>
  <si>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</si>
  <si>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</si>
  <si>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</si>
  <si>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</si>
  <si>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</si>
  <si>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</si>
  <si>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</si>
  <si>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</si>
  <si>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</si>
  <si>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</si>
  <si>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</si>
  <si>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</si>
  <si>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</si>
  <si>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</si>
  <si>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</si>
  <si>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</si>
  <si>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</si>
  <si>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</si>
  <si>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</si>
  <si>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</si>
  <si>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</si>
  <si>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</si>
  <si>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</si>
  <si>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</si>
  <si>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</si>
  <si>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</si>
  <si>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</si>
  <si>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</si>
  <si>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</si>
  <si>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</si>
  <si>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</si>
  <si>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</si>
  <si>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</si>
  <si>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</si>
  <si>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</si>
  <si>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</si>
  <si>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</si>
  <si>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</si>
  <si>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</si>
  <si>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</si>
  <si>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</si>
  <si>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</si>
  <si>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</si>
  <si>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</si>
  <si>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</si>
  <si>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</si>
  <si>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</si>
  <si>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</si>
  <si>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</si>
  <si>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</si>
  <si>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</si>
  <si>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</si>
  <si>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</si>
  <si>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</si>
  <si>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</si>
  <si>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</si>
  <si>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</si>
  <si>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</si>
  <si>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</si>
  <si>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</si>
  <si>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</si>
  <si>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</si>
  <si>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</si>
  <si>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</si>
  <si>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</si>
  <si>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</si>
  <si>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</si>
  <si>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</si>
  <si>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</si>
  <si>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</si>
  <si>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</si>
  <si>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</si>
  <si>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</si>
  <si>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</si>
  <si>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</si>
  <si>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</si>
  <si>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</si>
  <si>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</si>
  <si>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</si>
  <si>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</si>
  <si>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</si>
  <si>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</si>
  <si>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</si>
  <si>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</si>
  <si>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</si>
  <si>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</si>
  <si>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</si>
  <si>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</si>
  <si>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</si>
  <si>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</si>
  <si>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</si>
  <si>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</si>
  <si>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</si>
  <si>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</si>
  <si>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</si>
  <si>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</si>
  <si>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</si>
  <si>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</si>
  <si>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</si>
  <si>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</si>
  <si>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</si>
  <si>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</si>
  <si>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</si>
  <si>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</si>
  <si>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</si>
  <si>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</si>
  <si>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</si>
  <si>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</si>
  <si>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</si>
  <si>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</si>
  <si>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</si>
  <si>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</si>
  <si>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</si>
  <si>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</si>
  <si>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</si>
  <si>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</si>
  <si>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</si>
  <si>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</si>
  <si>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</si>
  <si>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</si>
  <si>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</si>
  <si>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</si>
  <si>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</si>
  <si>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</si>
  <si>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</si>
  <si>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</si>
  <si>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</si>
  <si>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</si>
  <si>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</si>
  <si>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</si>
  <si>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</si>
  <si>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</si>
  <si>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</si>
  <si>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</si>
  <si>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</si>
  <si>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</si>
  <si>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</si>
  <si>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</si>
  <si>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</si>
  <si>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</si>
  <si>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</si>
  <si>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</si>
  <si>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</si>
  <si>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</si>
  <si>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</si>
  <si>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</si>
  <si>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</si>
  <si>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</si>
  <si>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</si>
  <si>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</si>
  <si>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</si>
  <si>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</si>
  <si>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</si>
  <si>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</si>
  <si>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</si>
  <si>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</si>
  <si>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</si>
  <si>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</si>
  <si>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</si>
  <si>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</si>
  <si>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</si>
  <si>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</si>
  <si>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</si>
  <si>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</si>
  <si>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</si>
  <si>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</si>
  <si>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</si>
  <si>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</si>
  <si>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</si>
  <si>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</si>
  <si>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</si>
  <si>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</si>
  <si>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</si>
  <si>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</si>
  <si>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</si>
  <si>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</si>
  <si>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</si>
  <si>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</si>
  <si>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</si>
  <si>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</si>
  <si>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</si>
  <si>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</si>
  <si>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</si>
  <si>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</si>
  <si>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</si>
  <si>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</si>
  <si>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</si>
  <si>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</si>
  <si>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</si>
  <si>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</si>
  <si>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</si>
  <si>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</si>
  <si>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</si>
  <si>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</si>
  <si>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</si>
  <si>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</si>
  <si>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</si>
  <si>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</si>
  <si>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</si>
  <si>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</si>
  <si>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</si>
  <si>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</si>
  <si>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</si>
  <si>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</si>
  <si>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</si>
  <si>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</si>
  <si>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</si>
  <si>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</si>
  <si>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</si>
  <si>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</si>
  <si>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</si>
  <si>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</si>
  <si>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</si>
  <si>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</si>
  <si>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</si>
  <si>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</si>
  <si>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</si>
  <si>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</si>
  <si>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</si>
  <si>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</si>
  <si>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</si>
  <si>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</si>
  <si>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</si>
  <si>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</si>
  <si>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</si>
  <si>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</si>
  <si>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</si>
  <si>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</si>
  <si>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</si>
  <si>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</si>
  <si>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</si>
  <si>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</si>
  <si>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</si>
  <si>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</si>
  <si>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</si>
  <si>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</si>
  <si>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</si>
  <si>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</si>
  <si>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</si>
  <si>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</si>
  <si>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</si>
  <si>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</si>
  <si>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</si>
  <si>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</si>
  <si>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</si>
  <si>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</si>
  <si>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</si>
  <si>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</si>
  <si>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</si>
  <si>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</si>
  <si>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</si>
  <si>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</si>
  <si>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</si>
  <si>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</si>
  <si>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</si>
  <si>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</si>
  <si>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</si>
  <si>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</si>
  <si>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</si>
  <si>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</si>
  <si>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</si>
  <si>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</si>
  <si>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</si>
  <si>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</si>
  <si>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</si>
  <si>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</si>
  <si>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</si>
  <si>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</si>
  <si>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</si>
  <si>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</si>
  <si>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</si>
  <si>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</si>
  <si>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</si>
  <si>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</si>
  <si>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</si>
  <si>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</si>
  <si>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</si>
  <si>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</si>
  <si>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</si>
  <si>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</si>
  <si>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</si>
  <si>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</si>
  <si>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</si>
  <si>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</si>
  <si>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</si>
  <si>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</si>
  <si>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</si>
  <si>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</si>
  <si>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</si>
  <si>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</si>
  <si>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</si>
  <si>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</si>
  <si>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</si>
  <si>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</si>
  <si>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</si>
  <si>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</si>
  <si>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</si>
  <si>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</si>
  <si>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</si>
  <si>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</si>
  <si>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</si>
  <si>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</si>
  <si>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</si>
  <si>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</si>
  <si>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</si>
  <si>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</si>
  <si>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</si>
  <si>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</si>
  <si>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</si>
  <si>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</si>
  <si>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</si>
  <si>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</si>
  <si>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</si>
  <si>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</si>
  <si>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</si>
  <si>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</si>
  <si>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</si>
  <si>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</si>
  <si>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</si>
  <si>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</si>
  <si>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</si>
  <si>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</si>
  <si>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</si>
  <si>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</si>
  <si>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</si>
  <si>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</si>
  <si>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</si>
  <si>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</si>
  <si>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</si>
  <si>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</si>
  <si>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</si>
  <si>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</si>
  <si>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</si>
  <si>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</si>
  <si>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</si>
  <si>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</si>
  <si>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</si>
  <si>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</si>
  <si>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</si>
  <si>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</si>
  <si>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</si>
  <si>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</si>
  <si>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</si>
  <si>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</si>
  <si>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</si>
  <si>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</si>
  <si>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</si>
  <si>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</si>
  <si>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</si>
  <si>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</si>
  <si>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</si>
  <si>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</si>
  <si>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</si>
  <si>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</si>
  <si>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</si>
  <si>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</si>
  <si>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</si>
  <si>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</si>
  <si>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</si>
  <si>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</si>
  <si>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</si>
  <si>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</si>
  <si>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</si>
  <si>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</si>
  <si>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</si>
  <si>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</si>
  <si>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</si>
  <si>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</si>
  <si>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</si>
  <si>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</si>
  <si>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</si>
  <si>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</si>
  <si>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</si>
  <si>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</si>
  <si>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</si>
  <si>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</si>
  <si>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</si>
  <si>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</si>
  <si>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</si>
  <si>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</si>
  <si>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</si>
  <si>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</si>
  <si>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</si>
  <si>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</si>
  <si>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</si>
  <si>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</si>
  <si>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</si>
  <si>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</si>
  <si>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</si>
  <si>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</si>
  <si>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</si>
  <si>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</si>
  <si>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</si>
  <si>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</si>
  <si>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</si>
  <si>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</si>
  <si>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</si>
  <si>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</si>
  <si>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</si>
  <si>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</si>
  <si>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</si>
  <si>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</si>
  <si>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</si>
  <si>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</si>
  <si>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</si>
  <si>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</si>
  <si>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</si>
  <si>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</si>
  <si>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</si>
  <si>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</si>
  <si>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</si>
  <si>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</si>
  <si>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</si>
  <si>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</si>
  <si>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</si>
  <si>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</si>
  <si>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</si>
  <si>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</si>
  <si>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</si>
  <si>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</si>
  <si>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</si>
  <si>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</si>
  <si>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</si>
  <si>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</si>
  <si>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</si>
  <si>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</si>
  <si>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</si>
  <si>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</si>
  <si>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</si>
  <si>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</si>
  <si>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</si>
  <si>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</si>
  <si>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</si>
  <si>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</si>
  <si>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</si>
  <si>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</si>
  <si>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</si>
  <si>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</si>
  <si>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</si>
  <si>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</si>
  <si>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</si>
  <si>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</si>
  <si>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</si>
  <si>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</si>
  <si>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</si>
  <si>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</si>
  <si>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</si>
  <si>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</si>
  <si>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</si>
  <si>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</si>
  <si>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</si>
  <si>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</si>
  <si>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</si>
  <si>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</si>
  <si>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</si>
  <si>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</si>
  <si>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</si>
  <si>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</si>
  <si>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</si>
  <si>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</si>
  <si>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</si>
  <si>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</si>
  <si>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</si>
  <si>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</si>
  <si>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</si>
  <si>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</si>
  <si>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</si>
  <si>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</si>
  <si>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</si>
  <si>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</si>
  <si>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</si>
  <si>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</si>
  <si>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</si>
  <si>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</si>
  <si>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</si>
  <si>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</si>
  <si>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</si>
  <si>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</si>
  <si>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</si>
  <si>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</si>
  <si>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</si>
  <si>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</si>
  <si>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</si>
  <si>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</si>
  <si>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</si>
  <si>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</si>
  <si>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</si>
  <si>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</si>
  <si>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</si>
  <si>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</si>
  <si>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</si>
  <si>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</si>
  <si>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</si>
  <si>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</si>
  <si>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</si>
  <si>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</si>
  <si>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</si>
  <si>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</si>
  <si>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</si>
  <si>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</si>
  <si>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</si>
  <si>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</si>
  <si>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</si>
  <si>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</si>
  <si>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</si>
  <si>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</si>
  <si>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</si>
  <si>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</si>
  <si>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</si>
  <si>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</si>
  <si>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</si>
  <si>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</si>
  <si>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</si>
  <si>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</si>
  <si>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</si>
  <si>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</si>
  <si>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</si>
  <si>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</si>
  <si>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</si>
  <si>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</si>
  <si>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</si>
  <si>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</si>
  <si>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</si>
  <si>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</si>
  <si>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</si>
  <si>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</si>
  <si>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</si>
  <si>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</si>
  <si>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</si>
  <si>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</si>
  <si>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</si>
  <si>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</si>
  <si>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</si>
  <si>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</si>
  <si>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</si>
  <si>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</si>
  <si>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</si>
  <si>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</si>
  <si>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</si>
  <si>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</si>
  <si>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</si>
  <si>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</si>
  <si>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</si>
  <si>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</si>
  <si>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</si>
  <si>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</si>
  <si>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</si>
  <si>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</si>
  <si>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</si>
  <si>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</si>
  <si>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</si>
  <si>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</si>
  <si>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</si>
  <si>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</si>
  <si>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</si>
  <si>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</si>
  <si>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</si>
  <si>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</si>
  <si>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</si>
  <si>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</si>
  <si>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</si>
  <si>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</si>
  <si>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</si>
  <si>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</si>
  <si>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</si>
  <si>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</si>
  <si>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</si>
  <si>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</si>
  <si>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</si>
  <si>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</si>
  <si>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</si>
  <si>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</si>
  <si>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</si>
  <si>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</si>
  <si>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</si>
  <si>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</si>
  <si>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</si>
  <si>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</si>
  <si>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</si>
  <si>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</si>
  <si>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</si>
  <si>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</si>
  <si>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</si>
  <si>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</si>
  <si>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</si>
  <si>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</si>
  <si>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</si>
  <si>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</si>
  <si>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</si>
  <si>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</si>
  <si>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</si>
  <si>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</si>
  <si>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</si>
  <si>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</si>
  <si>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</si>
  <si>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</si>
  <si>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</si>
  <si>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</si>
  <si>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</si>
  <si>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</si>
  <si>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</si>
  <si>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</si>
  <si>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</si>
  <si>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</si>
  <si>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</si>
  <si>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</si>
  <si>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</si>
  <si>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</si>
  <si>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</si>
  <si>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</si>
  <si>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</si>
  <si>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</si>
  <si>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</si>
  <si>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</si>
  <si>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</si>
  <si>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</si>
  <si>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</si>
  <si>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</si>
  <si>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</si>
  <si>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</si>
  <si>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</si>
  <si>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</si>
  <si>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</si>
  <si>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</si>
  <si>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</si>
  <si>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</si>
  <si>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</si>
  <si>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</si>
  <si>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</si>
  <si>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</si>
  <si>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</si>
  <si>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</si>
  <si>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</si>
  <si>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</si>
  <si>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</si>
  <si>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</si>
  <si>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</si>
  <si>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</si>
  <si>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</si>
  <si>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</si>
  <si>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</si>
  <si>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</si>
  <si>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</si>
  <si>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</si>
  <si>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</si>
  <si>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</si>
  <si>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</si>
  <si>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</si>
  <si>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</si>
  <si>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</si>
  <si>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</si>
  <si>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</si>
  <si>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</si>
  <si>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</si>
  <si>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</si>
  <si>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</si>
  <si>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</si>
  <si>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</si>
  <si>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</si>
  <si>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</si>
  <si>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</si>
  <si>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</si>
  <si>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</si>
  <si>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</si>
  <si>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</si>
  <si>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</si>
  <si>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</si>
  <si>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</si>
  <si>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</si>
  <si>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</si>
  <si>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</si>
  <si>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</si>
  <si>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</si>
  <si>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</si>
  <si>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</si>
  <si>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</si>
  <si>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</si>
  <si>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</si>
  <si>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</si>
  <si>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</si>
  <si>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</si>
  <si>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</si>
  <si>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</si>
  <si>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</si>
  <si>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</si>
  <si>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</si>
  <si>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</si>
  <si>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</si>
  <si>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</si>
  <si>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</si>
  <si>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</si>
  <si>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</si>
  <si>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</si>
  <si>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</si>
  <si>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</si>
  <si>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</si>
  <si>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</si>
  <si>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</si>
  <si>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</si>
  <si>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</si>
  <si>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</si>
  <si>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</si>
  <si>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</si>
  <si>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</si>
  <si>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</si>
  <si>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</si>
  <si>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</si>
  <si>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</si>
  <si>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</si>
  <si>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</si>
  <si>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</si>
  <si>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</si>
  <si>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</si>
  <si>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</si>
  <si>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</si>
  <si>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</si>
  <si>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</si>
  <si>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</si>
  <si>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</si>
  <si>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</si>
  <si>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</si>
  <si>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</si>
  <si>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</si>
  <si>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</si>
  <si>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</si>
  <si>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</si>
  <si>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</si>
  <si>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</si>
  <si>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</si>
  <si>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</si>
  <si>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</si>
  <si>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</si>
  <si>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</si>
  <si>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</si>
  <si>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</si>
  <si>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</si>
  <si>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</si>
  <si>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</si>
  <si>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</si>
  <si>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</si>
  <si>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</si>
  <si>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</si>
  <si>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</si>
  <si>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</si>
  <si>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</si>
  <si>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</si>
  <si>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</si>
  <si>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</si>
  <si>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</si>
  <si>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</si>
  <si>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</si>
  <si>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</si>
  <si>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</si>
  <si>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</si>
  <si>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</si>
  <si>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</si>
  <si>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</si>
  <si>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</si>
  <si>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</si>
  <si>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</si>
  <si>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</si>
  <si>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</si>
  <si>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</si>
  <si>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</si>
  <si>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</si>
  <si>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</si>
  <si>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</si>
  <si>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</si>
  <si>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</si>
  <si>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</si>
  <si>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</si>
  <si>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</si>
  <si>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</si>
  <si>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</si>
  <si>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</si>
  <si>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</si>
  <si>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</si>
  <si>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</si>
  <si>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</si>
  <si>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</si>
  <si>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</si>
  <si>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</si>
  <si>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</si>
  <si>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</si>
  <si>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</si>
  <si>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</si>
  <si>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</si>
  <si>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</si>
  <si>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</si>
  <si>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</si>
  <si>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</si>
  <si>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</si>
  <si>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</si>
  <si>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</si>
  <si>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</si>
  <si>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</si>
  <si>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</si>
  <si>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</si>
  <si>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</si>
  <si>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</si>
  <si>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</si>
  <si>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</si>
  <si>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</si>
  <si>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</si>
  <si>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</si>
  <si>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</si>
  <si>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</si>
  <si>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</si>
  <si>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</si>
  <si>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</si>
  <si>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</si>
  <si>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</si>
  <si>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</si>
  <si>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</si>
  <si>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</si>
  <si>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</si>
  <si>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</si>
  <si>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</si>
  <si>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</si>
  <si>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</si>
  <si>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</si>
  <si>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</si>
  <si>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</si>
  <si>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</si>
  <si>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</si>
  <si>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</si>
  <si>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</si>
  <si>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</si>
  <si>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</si>
  <si>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</si>
  <si>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</si>
  <si>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</si>
  <si>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</si>
  <si>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</si>
  <si>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</si>
  <si>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</si>
  <si>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</si>
  <si>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</si>
  <si>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</si>
  <si>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</si>
  <si>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</si>
  <si>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</si>
  <si>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</si>
  <si>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</si>
  <si>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</si>
  <si>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</si>
  <si>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</si>
  <si>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</si>
  <si>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</si>
  <si>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</si>
  <si>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</si>
  <si>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</si>
  <si>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</si>
  <si>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</si>
  <si>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</si>
  <si>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</si>
  <si>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</si>
  <si>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</si>
  <si>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</si>
  <si>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</si>
  <si>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</si>
  <si>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</si>
  <si>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</si>
  <si>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</si>
  <si>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</si>
  <si>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</si>
  <si>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</si>
  <si>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</si>
  <si>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</si>
  <si>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</si>
  <si>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</si>
  <si>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</si>
  <si>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</si>
  <si>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</si>
  <si>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</si>
  <si>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</si>
  <si>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</si>
  <si>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</si>
  <si>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</si>
  <si>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</si>
  <si>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</si>
  <si>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</si>
  <si>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</si>
  <si>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</si>
  <si>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</si>
  <si>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</si>
  <si>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</si>
  <si>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</si>
  <si>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</si>
  <si>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</si>
  <si>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</si>
  <si>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</si>
  <si>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</si>
  <si>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</si>
  <si>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</si>
  <si>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</si>
  <si>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</si>
  <si>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</si>
  <si>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</si>
  <si>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</si>
  <si>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</si>
  <si>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</si>
  <si>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</si>
  <si>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</si>
  <si>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</si>
  <si>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</si>
  <si>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</si>
  <si>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</si>
  <si>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</si>
  <si>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</si>
  <si>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</si>
  <si>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</si>
  <si>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</si>
  <si>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</si>
  <si>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</si>
  <si>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</si>
  <si>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</si>
  <si>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</si>
  <si>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</si>
  <si>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</si>
  <si>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</si>
  <si>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</si>
  <si>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</si>
  <si>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</si>
  <si>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</si>
  <si>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</si>
  <si>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</si>
  <si>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</si>
  <si>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</si>
  <si>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</si>
  <si>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</si>
  <si>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</si>
  <si>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</si>
  <si>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</si>
  <si>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</si>
  <si>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</si>
  <si>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</si>
  <si>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</si>
  <si>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</si>
  <si>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</si>
  <si>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</si>
  <si>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</si>
  <si>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</si>
  <si>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</si>
  <si>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</si>
  <si>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</si>
  <si>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</si>
  <si>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</si>
  <si>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</si>
  <si>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</si>
  <si>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</si>
  <si>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</si>
  <si>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</si>
  <si>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</si>
  <si>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</si>
  <si>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</si>
  <si>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</si>
  <si>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</si>
  <si>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</si>
  <si>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</si>
  <si>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</si>
  <si>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</si>
  <si>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</si>
  <si>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</si>
  <si>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</si>
  <si>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</si>
  <si>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</si>
  <si>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</si>
  <si>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</si>
  <si>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</si>
  <si>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</si>
  <si>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</si>
  <si>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</si>
  <si>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</si>
  <si>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</si>
  <si>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</si>
  <si>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</si>
  <si>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</si>
  <si>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</si>
  <si>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</si>
  <si>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</si>
  <si>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</si>
  <si>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</si>
  <si>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</si>
  <si>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</si>
  <si>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</si>
  <si>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</si>
  <si>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</si>
  <si>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</si>
  <si>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</si>
  <si>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</si>
  <si>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</si>
  <si>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</si>
  <si>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</si>
  <si>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</si>
  <si>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</si>
  <si>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</si>
  <si>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</si>
  <si>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</si>
  <si>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</si>
  <si>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</si>
  <si>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</si>
  <si>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</si>
  <si>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</si>
  <si>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</si>
  <si>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</si>
  <si>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</si>
  <si>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</si>
  <si>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</si>
  <si>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</si>
  <si>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</si>
  <si>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</si>
  <si>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</si>
  <si>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</si>
  <si>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</si>
  <si>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</si>
  <si>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</si>
  <si>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</si>
  <si>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</si>
  <si>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</si>
  <si>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</si>
  <si>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</si>
  <si>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</si>
  <si>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</si>
  <si>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</si>
  <si>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</si>
  <si>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</si>
  <si>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</si>
  <si>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</si>
  <si>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</si>
  <si>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</si>
  <si>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</si>
  <si>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</si>
  <si>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</si>
  <si>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</si>
  <si>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</si>
  <si>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</si>
  <si>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</si>
  <si>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</si>
  <si>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</si>
  <si>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</si>
  <si>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</si>
  <si>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</si>
  <si>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</si>
  <si>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</si>
  <si>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</si>
  <si>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</si>
  <si>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</si>
  <si>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</si>
  <si>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</si>
  <si>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</si>
  <si>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</si>
  <si>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</si>
  <si>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</si>
  <si>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</si>
  <si>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</si>
  <si>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</si>
  <si>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</si>
  <si>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</si>
  <si>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</si>
  <si>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</si>
  <si>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</si>
  <si>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</si>
  <si>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</si>
  <si>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</si>
  <si>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</si>
  <si>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</si>
  <si>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</si>
  <si>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</si>
  <si>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</si>
  <si>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</si>
  <si>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</si>
  <si>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</si>
  <si>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</si>
  <si>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</si>
  <si>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</si>
  <si>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</si>
  <si>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</si>
  <si>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</si>
  <si>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</si>
  <si>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</si>
  <si>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</si>
  <si>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</si>
  <si>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</si>
  <si>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</si>
  <si>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</si>
  <si>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</si>
  <si>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</si>
  <si>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</si>
  <si>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</si>
  <si>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</si>
  <si>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</si>
  <si>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</si>
  <si>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</si>
  <si>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</si>
  <si>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</si>
  <si>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</si>
  <si>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</si>
  <si>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</si>
  <si>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</si>
  <si>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</si>
  <si>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</si>
  <si>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</si>
  <si>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</si>
  <si>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</si>
  <si>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</si>
  <si>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</si>
  <si>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</si>
  <si>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</si>
  <si>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</si>
  <si>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</si>
  <si>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</si>
  <si>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</si>
  <si>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</si>
  <si>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</si>
  <si>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</si>
  <si>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</si>
  <si>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</si>
  <si>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</si>
  <si>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</si>
  <si>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</si>
  <si>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</si>
  <si>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</si>
  <si>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</si>
  <si>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</si>
  <si>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</si>
  <si>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</si>
  <si>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</si>
  <si>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</si>
  <si>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</si>
  <si>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</si>
  <si>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</si>
  <si>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</si>
  <si>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</si>
  <si>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</si>
  <si>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</si>
  <si>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</si>
  <si>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</si>
  <si>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</si>
  <si>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</si>
  <si>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</si>
  <si>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</si>
  <si>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</si>
  <si>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</si>
  <si>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</si>
  <si>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</si>
  <si>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</si>
  <si>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</si>
  <si>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</si>
  <si>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</si>
  <si>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</si>
  <si>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</si>
  <si>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</si>
  <si>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</si>
  <si>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</si>
  <si>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</si>
  <si>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</si>
  <si>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</si>
  <si>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</si>
  <si>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</si>
  <si>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</si>
  <si>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</si>
  <si>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</si>
  <si>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</si>
  <si>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</si>
  <si>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</si>
  <si>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</si>
  <si>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</si>
  <si>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</si>
  <si>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</si>
  <si>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</si>
  <si>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</si>
  <si>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</si>
  <si>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</si>
  <si>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</si>
  <si>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</si>
  <si>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</si>
  <si>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</si>
  <si>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</si>
  <si>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</si>
  <si>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</si>
  <si>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</si>
  <si>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</si>
  <si>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</si>
  <si>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</si>
  <si>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</si>
  <si>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</si>
  <si>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</si>
  <si>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</si>
  <si>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</si>
  <si>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</si>
  <si>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</si>
  <si>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</si>
  <si>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</si>
  <si>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</si>
  <si>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</si>
  <si>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</si>
  <si>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</si>
  <si>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</si>
  <si>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</si>
  <si>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</si>
  <si>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</si>
  <si>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</si>
  <si>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</si>
  <si>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</si>
  <si>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</si>
  <si>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</si>
  <si>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</si>
  <si>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</si>
  <si>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</si>
  <si>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</si>
  <si>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</si>
  <si>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</si>
  <si>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</si>
  <si>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</si>
  <si>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</si>
  <si>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</si>
  <si>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</si>
  <si>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</si>
  <si>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</si>
  <si>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</si>
  <si>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</si>
  <si>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</si>
  <si>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</si>
  <si>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</si>
  <si>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</si>
  <si>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</si>
  <si>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</si>
  <si>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</si>
  <si>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</si>
  <si>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</si>
  <si>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</si>
  <si>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</si>
  <si>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</si>
  <si>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</si>
  <si>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</si>
  <si>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</si>
  <si>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</si>
  <si>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</si>
  <si>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</si>
  <si>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</si>
  <si>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</si>
  <si>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</si>
  <si>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</si>
  <si>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</si>
  <si>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</si>
  <si>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</si>
  <si>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</si>
  <si>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</si>
  <si>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</si>
  <si>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</si>
  <si>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</si>
  <si>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</si>
  <si>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</si>
  <si>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</si>
  <si>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</si>
  <si>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</si>
  <si>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</si>
  <si>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</si>
  <si>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</si>
  <si>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</si>
  <si>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</si>
  <si>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</si>
  <si>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</si>
  <si>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</si>
  <si>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</si>
  <si>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</si>
  <si>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</si>
  <si>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</si>
  <si>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</si>
  <si>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</si>
  <si>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</si>
  <si>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</si>
  <si>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</si>
  <si>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</si>
  <si>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</si>
  <si>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</si>
  <si>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</si>
  <si>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</si>
  <si>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</si>
  <si>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</si>
  <si>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</si>
  <si>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</si>
  <si>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</si>
  <si>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</si>
  <si>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</si>
  <si>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</si>
  <si>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</si>
  <si>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</si>
  <si>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</si>
  <si>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</si>
  <si>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</si>
  <si>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</si>
  <si>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</si>
  <si>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</si>
  <si>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</si>
  <si>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</si>
  <si>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</si>
  <si>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</si>
  <si>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</si>
  <si>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</si>
  <si>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</si>
  <si>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</si>
  <si>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</si>
  <si>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</si>
  <si>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</si>
  <si>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</si>
  <si>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</si>
  <si>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</si>
  <si>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</si>
  <si>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</si>
  <si>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</si>
  <si>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</si>
  <si>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</si>
  <si>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</si>
  <si>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</si>
  <si>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</si>
  <si>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</si>
  <si>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</si>
  <si>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</si>
  <si>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</si>
  <si>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</si>
  <si>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</si>
  <si>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</si>
  <si>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</si>
  <si>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</si>
  <si>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</si>
  <si>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</si>
  <si>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</si>
  <si>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</si>
  <si>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</si>
  <si>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</si>
  <si>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</si>
  <si>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</si>
  <si>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</si>
  <si>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</si>
  <si>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</si>
  <si>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</si>
  <si>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</si>
  <si>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</si>
  <si>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</si>
  <si>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</si>
  <si>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</si>
  <si>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</si>
  <si>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</si>
  <si>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</si>
  <si>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</si>
  <si>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</si>
  <si>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</si>
  <si>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</si>
  <si>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</si>
  <si>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</si>
  <si>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</si>
  <si>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</si>
  <si>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</si>
  <si>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</si>
  <si>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</si>
  <si>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</si>
  <si>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</si>
  <si>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</si>
  <si>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</si>
  <si>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</si>
  <si>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</si>
  <si>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</si>
  <si>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</si>
  <si>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</si>
  <si>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</si>
  <si>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</si>
  <si>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</si>
  <si>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</si>
  <si>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</si>
  <si>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</si>
  <si>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</si>
  <si>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</si>
  <si>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</si>
  <si>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</si>
  <si>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</si>
  <si>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</si>
  <si>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</si>
  <si>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</si>
  <si>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</si>
  <si>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</si>
  <si>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</si>
  <si>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</si>
  <si>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</si>
  <si>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</si>
  <si>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</si>
  <si>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</si>
  <si>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</si>
  <si>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</si>
  <si>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</si>
  <si>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</si>
  <si>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</si>
  <si>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</si>
  <si>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</si>
  <si>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</si>
  <si>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</si>
  <si>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</si>
  <si>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</si>
  <si>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</si>
  <si>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</si>
  <si>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</si>
  <si>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</si>
  <si>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</si>
  <si>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</si>
  <si>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</si>
  <si>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</si>
  <si>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</si>
  <si>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</si>
  <si>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</si>
  <si>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</si>
  <si>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</si>
  <si>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</si>
  <si>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</si>
  <si>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</si>
  <si>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</si>
  <si>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</si>
  <si>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</si>
  <si>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</si>
  <si>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</si>
  <si>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</si>
  <si>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</si>
  <si>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</si>
  <si>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</si>
  <si>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</si>
  <si>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</si>
  <si>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</si>
  <si>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</si>
  <si>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</si>
  <si>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</si>
  <si>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</si>
  <si>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</si>
  <si>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</si>
  <si>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</si>
  <si>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</si>
  <si>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</si>
  <si>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</si>
  <si>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</si>
  <si>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</si>
  <si>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</si>
  <si>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</si>
  <si>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</si>
  <si>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</si>
  <si>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</si>
  <si>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</si>
  <si>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</si>
  <si>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</si>
  <si>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</si>
  <si>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</si>
  <si>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</si>
  <si>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</si>
  <si>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</si>
  <si>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</si>
  <si>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</si>
  <si>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</si>
  <si>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</si>
  <si>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</si>
  <si>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</si>
  <si>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</si>
  <si>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</si>
  <si>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</si>
  <si>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</si>
  <si>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</si>
  <si>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</si>
  <si>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</si>
  <si>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</si>
  <si>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</si>
  <si>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</si>
  <si>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</si>
  <si>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</si>
  <si>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</si>
  <si>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</si>
  <si>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</si>
  <si>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</si>
  <si>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</si>
  <si>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</si>
  <si>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</si>
  <si>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</si>
  <si>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</si>
  <si>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</si>
  <si>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</si>
  <si>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</si>
  <si>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</si>
  <si>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</si>
  <si>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</si>
  <si>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</si>
  <si>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</si>
  <si>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</si>
  <si>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</si>
  <si>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</si>
  <si>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</si>
  <si>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</si>
  <si>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</si>
  <si>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</si>
  <si>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</si>
  <si>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</si>
  <si>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</si>
  <si>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</si>
  <si>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</si>
  <si>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</si>
  <si>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</si>
  <si>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</si>
  <si>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</si>
  <si>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</si>
  <si>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</si>
  <si>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</si>
  <si>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</si>
  <si>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</si>
  <si>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</si>
  <si>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</si>
  <si>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</si>
  <si>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</si>
  <si>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</si>
  <si>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</si>
  <si>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</si>
  <si>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</si>
  <si>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</si>
  <si>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</si>
  <si>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</si>
  <si>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</si>
  <si>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</si>
  <si>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</si>
  <si>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</si>
  <si>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</si>
  <si>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</si>
  <si>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</si>
  <si>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</si>
  <si>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</si>
  <si>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</si>
  <si>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</si>
  <si>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</si>
  <si>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</si>
  <si>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</si>
  <si>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</si>
  <si>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</si>
  <si>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</si>
  <si>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</si>
  <si>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</si>
  <si>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</si>
  <si>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</si>
  <si>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</si>
  <si>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</si>
  <si>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</si>
  <si>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</si>
  <si>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</si>
  <si>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</si>
  <si>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</si>
  <si>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</si>
  <si>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</si>
  <si>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</si>
  <si>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</si>
  <si>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</si>
  <si>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</si>
  <si>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</si>
  <si>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</si>
  <si>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</si>
  <si>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</si>
  <si>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</si>
  <si>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</si>
  <si>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</si>
  <si>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</si>
  <si>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</si>
  <si>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</si>
  <si>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</si>
  <si>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</si>
  <si>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</si>
  <si>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</si>
  <si>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</si>
  <si>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</si>
  <si>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</si>
  <si>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</si>
  <si>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</si>
  <si>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</si>
  <si>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</si>
  <si>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</si>
  <si>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</si>
  <si>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</si>
  <si>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</si>
  <si>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</si>
  <si>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</si>
  <si>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</si>
  <si>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</si>
  <si>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</si>
  <si>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</si>
  <si>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PCM-20251207-00000636</t>
  </si>
  <si>
    <t>90 mins</t>
  </si>
  <si>
    <t>PCM-20251207-00000700</t>
  </si>
  <si>
    <t>60 mins</t>
  </si>
  <si>
    <t xml:space="preserve">NO PCM </t>
  </si>
  <si>
    <t>70 mins</t>
  </si>
  <si>
    <t>PCM-20251207-00000728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</si>
  <si>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</si>
  <si>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</si>
  <si>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</si>
  <si>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</si>
  <si>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</si>
  <si>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</si>
  <si>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</si>
  <si>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</si>
  <si>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</si>
  <si>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</si>
  <si>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</si>
  <si>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PCM-20251207-00000618</t>
  </si>
  <si>
    <t xml:space="preserve">EM Team reached the site and found SCECO Power NA , as SCECO Team changing main transformer , no parking to connect PG </t>
  </si>
  <si>
    <t>PCM-20251207-00000652</t>
  </si>
  <si>
    <t>EM team on the way ETA: 5 Mins</t>
  </si>
  <si>
    <t>PCM-20251207-00000626</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</si>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</sst>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2" totalsRowShown="0" headerRowDxfId="46" dataDxfId="45" headerRowBorderDxfId="43" tableBorderDxfId="44" totalsRowBorderDxfId="42">
  <autoFilter ref="A1:L1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335.47782638888748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45998.426252314814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45998.426252314814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45998.426252314814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45998.426252314814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45998.426252314814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45998.426252314814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45998.426252314814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45998.426252314814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45998.426252314814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45998.426252314814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45998.426252314814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45998.426252314814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45998.426252314814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45998.426252314814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45998.426252314814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45998.426252314814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45998.426252314814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45998.426252314814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45998.426252314814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45998.426252314814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45998.426252314814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45998.426252314814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45998.426252314814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45998.426252314814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45998.426252314814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45998.426252314814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45998.426252314814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45998.426252314814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45998.426252314814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45998.426252314814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45998.426252314814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45998.426252314814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45998.426252314814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45998.426252314814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45998.426252314814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45998.426252314814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45998.426252314814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45998.426252314814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45998.426252314814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45998.426252314814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45998.426252314814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45998.426252314814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45998.426252314814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45998.426252314814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45998.426252314814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45998.426252314814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45998.426252314814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45998.426252314814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45998.426252314814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45998.426252314814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45998.426252314814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45998.426252314814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45998.426252314814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45998.426252314814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45998.426252314814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45998.426252314814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45998.426252314814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45998.426252314814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45998.426252314814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45998.426252314814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45998.426252314814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45998.426252314814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45998.426252314814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45998.426252314814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45998.426252314814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45998.426252314814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45998.426252314814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45998.426252314814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45998.426252314814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45998.426252314814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45998.426252314814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45998.426252314814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45998.426252314814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45998.426252314814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45998.426252314814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45998.426252314814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45998.426252314814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45998.426252314814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45998.426252314814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45998.426252314814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45998.426252314814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45998.426252314814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45998.426252314814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45998.426252314814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45998.426252314814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45998.426252314814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45998.426252314814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45998.426252314814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45998.426252314814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45998.426252314814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45998.426252314814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45998.426252314814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45998.426252314814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45998.426252314814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45998.426252314814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45998.426252314814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45998.426252314814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45998.426252314814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45998.426252314814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45998.426252314814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45998.426252314814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45998.426252314814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45998.426252314814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45998.426252314814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45998.426252314814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45998.426252314814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45998.426252314814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45998.426252314814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45998.426252314814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45998.426252314814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45998.426252314814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45998.426252314814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45998.426252314814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45998.426252314814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45998.426252314814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45998.426252314814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45998.426252314814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45998.426252314814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45998.426252314814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45998.426252314814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45998.426252314814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45998.426252314814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45998.426252314814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45998.426252314814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45998.426252314814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45998.426252314814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45998.426252314814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45998.426252314814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45998.426252314814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45998.426252314814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45998.426252314814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45998.426252314814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45998.426252314814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45998.426252314814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45998.426252314814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45998.426252314814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45998.426252314814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45998.426252314814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45998.426252314814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45998.426252314814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45998.426252314814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45998.426252314814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45998.426252314814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45998.426252314814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45998.426252314814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45998.426252314814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45998.426252314814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45998.426252314814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45998.426252314814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45998.426252314814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45998.426252314814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45998.426252314814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45998.426252314814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45998.426252314814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45998.426252314814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45998.426252314814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45998.426252314814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45998.426252314814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45998.426252314814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45998.426252314814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45998.426252314814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45998.426252314814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45998.426252314814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45998.426252314814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45998.426252314814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45998.426252314814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45998.426252314814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45998.426252314814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45998.426252314814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45998.426252314814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45998.426252314814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45998.426252314814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45998.426252314814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45998.426252314814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45998.426252314814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45998.426252314814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45998.426252314814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45998.426252314814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45998.426252314814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45998.426252314814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45998.426252314814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45998.426252314814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45998.426252314814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45998.426252314814</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3773DA1E-FBDD-490F-A05E-D3713F9EFF2C}"/>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173.4264144675908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14.038833449070808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1.0708703703712672</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6</v>
      </c>
      <c r="D6" s="82" t="s">
        <v>24817</v>
      </c>
      <c r="E6" s="58" t="s">
        <v>39109</v>
      </c>
      <c r="F6" s="71">
        <v>45998.375231481485</v>
      </c>
      <c r="G6" s="72">
        <f ca="1">IFERROR(NOW()-F6,"-")</f>
        <v>5.1020833328948356E-2</v>
      </c>
      <c r="H6" s="71">
        <v>45998.36959490741</v>
      </c>
      <c r="I6" s="58" t="str">
        <f>IFERROR(VLOOKUP(D6,DB!A:F,6,0),"")</f>
        <v>SCECO</v>
      </c>
      <c r="J6" s="58" t="str">
        <f>IFERROR(VLOOKUP(D6,DB!A:G,7,0),"")</f>
        <v>Good</v>
      </c>
      <c r="K6" s="82" t="s">
        <v>39120</v>
      </c>
      <c r="L6" s="58" t="str">
        <f>IFERROR(VLOOKUP(D6,DB!A:I,9,0),"")</f>
        <v>Latis</v>
      </c>
    </row>
    <row r="7" spans="1:12" ht="31.5" customHeight="1">
      <c r="A7" s="96"/>
      <c r="B7" s="18" t="str">
        <f>IFERROR(VLOOKUP(D7,DB!A:K,11,0),"")</f>
        <v/>
      </c>
      <c r="C7" s="18"/>
      <c r="D7" s="18"/>
      <c r="E7" s="18"/>
      <c r="F7" s="97"/>
      <c r="G7" s="98">
        <f ca="1">IFERROR(NOW()-F7,"-")</f>
        <v>45998.426252314814</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45998.426252314814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45998.426252314814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45998.426252314814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45998.426252314814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45998.426252314814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45998.426252314814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45998.426252314814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45998.426252314814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45998.426252314814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45998.426252314814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45998.426252314814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45998.426252314814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45998.426252314814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45998.426252314814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45998.426252314814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45998.426252314814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45998.426252314814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45998.426252314814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45998.426252314814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45998.426252314814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45998.426252314814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45998.426252314814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45998.426252314814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45998.426252314814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45998.426252314814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45998.426252314814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45998.426252314814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45998.426252314814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45998.426252314814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45998.426252314814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45998.426252314814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45998.426252314814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45998.426252314814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45998.426252314814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45998.426252314814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45998.426252314814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45998.426252314814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45998.426252314814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45998.426252314814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45998.426252314814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45998.426252314814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45998.426252314814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45998.426252314814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45998.426252314814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45998.426252314814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45998.426252314814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45998.426252314814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45998.426252314814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45998.426252314814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45998.426252314814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45998.426252314814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45998.426252314814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45998.426252314814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45998.426252314814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45998.426252314814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45998.426252314814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45998.426252314814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45998.426252314814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45998.426252314814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45998.426252314814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45998.426252314814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45998.426252314814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45998.426252314814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45998.426252314814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45998.426252314814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45998.426252314814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45998.426252314814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45998.426252314814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45998.426252314814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45998.426252314814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45998.426252314814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45998.426252314814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45998.426252314814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45998.426252314814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45998.426252314814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45998.426252314814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45998.426252314814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45998.426252314814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45998.426252314814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45998.426252314814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45998.426252314814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45998.426252314814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45998.426252314814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45998.426252314814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45998.426252314814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45998.426252314814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45998.426252314814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45998.426252314814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45998.426252314814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45998.426252314814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45998.426252314814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45998.426252314814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45998.426252314814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45998.426252314814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45998.426252314814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45998.426252314814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45998.426252314814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45998.426252314814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45998.426252314814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45998.426252314814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45998.426252314814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45998.426252314814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45998.426252314814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45998.426252314814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45998.426252314814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45998.426252314814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45998.426252314814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45998.426252314814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45998.426252314814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45998.426252314814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45998.426252314814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45998.426252314814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45998.426252314814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45998.426252314814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45998.426252314814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45998.426252314814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45998.426252314814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45998.426252314814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45998.426252314814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45998.426252314814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45998.426252314814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45998.426252314814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45998.426252314814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45998.426252314814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45998.426252314814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45998.426252314814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45998.426252314814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45998.426252314814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45998.426252314814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45998.426252314814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45998.426252314814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45998.426252314814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45998.426252314814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45998.426252314814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45998.426252314814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45998.426252314814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45998.426252314814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45998.426252314814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45998.426252314814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45998.426252314814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45998.426252314814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45998.426252314814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45998.426252314814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45998.426252314814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45998.426252314814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45998.426252314814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45998.426252314814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45998.426252314814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45998.426252314814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45998.426252314814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45998.426252314814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45998.426252314814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45998.426252314814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45998.426252314814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45998.426252314814</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45998.426252314814</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45998.426252314814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45998.426252314814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45998.426252314814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45998.426252314814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45998.426252314814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45998.426252314814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45998.426252314814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45998.426252314814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45998.426252314814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45998.426252314814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45998.426252314814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45998.426252314814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45998.426252314814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45998.426252314814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45998.426252314814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45998.426252314814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45998.426252314814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45998.426252314814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45998.426252314814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45998.426252314814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45998.426252314814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45998.426252314814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45998.426252314814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45998.426252314814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45998.426252314814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45998.426252314814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45998.426252314814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45998.426252314814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45998.426252314814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45998.426252314814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45998.426252314814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45998.426252314814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45998.426252314814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45998.426252314814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45998.426252314814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45998.426252314814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45998.426252314814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45998.426252314814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45998.426252314814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45998.426252314814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45998.426252314814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45998.426252314814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45998.426252314814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45998.426252314814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45998.426252314814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45998.426252314814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45998.426252314814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45998.426252314814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45998.426252314814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45998.426252314814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45998.426252314814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45998.426252314814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45998.426252314814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45998.426252314814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45998.426252314814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45998.426252314814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45998.426252314814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45998.426252314814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45998.426252314814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45998.426252314814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45998.426252314814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45998.426252314814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45998.426252314814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45998.426252314814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45998.426252314814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45998.426252314814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45998.426252314814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45998.426252314814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45998.426252314814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45998.426252314814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45998.426252314814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45998.426252314814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45998.426252314814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45998.426252314814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45998.426252314814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45998.426252314814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45998.426252314814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45998.426252314814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45998.426252314814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45998.426252314814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45998.426252314814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45998.426252314814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45998.426252314814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45998.426252314814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45998.426252314814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45998.426252314814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45998.426252314814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45998.426252314814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45998.426252314814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45998.426252314814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45998.426252314814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45998.426252314814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45998.426252314814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45998.426252314814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45998.426252314814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45998.426252314814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45998.426252314814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45998.426252314814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45998.426252314814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45998.426252314814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45998.426252314814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45998.426252314814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45998.426252314814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45998.426252314814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45998.426252314814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45998.426252314814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45998.426252314814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45998.426252314814</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45998.426252314814</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45998.426252430552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45998.426252430552</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45998.426252430552</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45998.426252430552</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45998.426252430552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45998.426252430552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45998.426252430552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45998.426252430552</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45998.426252430552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45998.426252430552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45998.426252430552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45998.426252430552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45998.426252430552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45998.426252430552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45998.426252430552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45998.426252430552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45998.426252430552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45998.426252430552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45998.426252430552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45998.426252430552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45998.426252430552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45998.426252430552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45998.426252430552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45998.426252430552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45998.426252430552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45998.426252430552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45998.426252430552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45998.426252430552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45998.426252430552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45998.426252430552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45998.426252430552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45998.426252430552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45998.426252430552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45998.426252430552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45998.426252430552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45998.426252430552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45998.426252430552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45998.426252430552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45998.426252430552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45998.426252430552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45998.426252430552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45998.426252430552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45998.426252430552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45998.426252430552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45998.426252430552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45998.426252430552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45998.426252430552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45998.426252430552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45998.426252430552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45998.426252430552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45998.426252430552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45998.426252430552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45998.426252430552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45998.426252430552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45998.426252430552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45998.426252430552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45998.426252430552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45998.426252430552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45998.426252430552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45998.426252430552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45998.426252430552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45998.426252430552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45998.426252430552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45998.426252430552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45998.426252430552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45998.426252430552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45998.426252430552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45998.426252430552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45998.426252430552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45998.426252430552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45998.426252430552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45998.426252430552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45998.426252430552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45998.426252430552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45998.426252430552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45998.426252430552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45998.426252430552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45998.426252430552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45998.426252430552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45998.426252430552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45998.426252430552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45998.426252430552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45998.426252430552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45998.426252430552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45998.426252430552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45998.426252430552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45998.426252430552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45998.426252430552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45998.426252430552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45998.426252430552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45998.426252430552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45998.426252430552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45998.426252430552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45998.426252430552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45998.426252430552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45998.426252430552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45998.426252430552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45998.426252430552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45998.426252430552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45998.426252430552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45998.426252430552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45998.426252430552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45998.426252430552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45998.426252430552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45998.426252430552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45998.426252430552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45998.426252430552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45998.426252430552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45998.426252430552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45998.426252430552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45998.426252430552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45998.426252430552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45998.426252430552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45998.426252430552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45998.426252430552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45998.426252430552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45998.426252430552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45998.426252430552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45998.426252430552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45998.426252430552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45998.426252430552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45998.426252430552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45998.426252430552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45998.426252430552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45998.426252430552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45998.426252430552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45998.426252430552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45998.426252430552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45998.426252430552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45998.426252430552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45998.426252430552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45998.426252430552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45998.426252430552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45998.426252430552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45998.426252430552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45998.426252430552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45998.426252430552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45998.426252430552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45998.426252430552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45998.426252430552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45998.426252430552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45998.426252430552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45998.426252430552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45998.426252430552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45998.426252430552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45998.426252430552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45998.426252430552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45998.426252430552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45998.426252430552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45998.426252430552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45998.426252430552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45998.426252430552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45998.426252430552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45998.426252430552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45998.426252430552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45998.426252430552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45998.426252430552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45998.426252430552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45998.426252430552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45998.426252430552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45998.426252430552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45998.426252430552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45998.426252430552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45998.426252430552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45998.426252430552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45998.426252430552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45998.426252430552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45998.426252430552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45998.426252430552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45998.426252430552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45998.426252430552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45998.426252430552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45998.426252430552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45998.426252430552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45998.426252430552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45998.426252430552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45998.426252430552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45998.426252430552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45998.426252430552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45998.426252430552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45998.426252430552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45998.426252430552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45998.426252430552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45998.426252430552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45998.426252430552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45998.426252430552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45998.426252430552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45998.426252430552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45998.426252430552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45998.426252430552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45998.426252430552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45998.426252430552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45998.426252430552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45998.426252430552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45998.426252430552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45998.426252430552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45998.426252430552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45998.426252430552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45998.426252430552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45998.426252430552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45998.426252430552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45998.426252430552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45998.426252430552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45998.426252430552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45998.426252430552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45998.426252430552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45998.426252430552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45998.426252430552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45998.426252430552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45998.426252430552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45998.426252430552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45998.426252430552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45998.426252430552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45998.426252430552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45998.426252430552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45998.426252430552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45998.426252430552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45998.426252430552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45998.426252430552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45998.426252430552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45998.426252430552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45998.426252430552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45998.426252430552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45998.426252430552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45998.426252430552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45998.426252430552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45998.426252430552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45998.426252430552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45998.426252430552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45998.426252430552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45998.426252430552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45998.426252430552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45998.426252430552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45998.426252430552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45998.426252430552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45998.426252430552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45998.426252430552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45998.426252430552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45998.426252430552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45998.426252430552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45998.426252430552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45998.426252430552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45998.426252430552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45998.426252430552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45998.426252430552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45998.426252430552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45998.426252430552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45998.426252430552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45998.426252430552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45998.426252430552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45998.426252430552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45998.426252430552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45998.426252430552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45998.426252430552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45998.426252430552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45998.426252430552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45998.426252430552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45998.426252430552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45998.426252430552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45998.426252430552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45998.426252430552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45998.426252430552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45998.426252430552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45998.426252430552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45998.426252430552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45998.426252430552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45998.426252430552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45998.426252430552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45998.426252430552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45998.426252430552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45998.426252430552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45998.426252430552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45998.426252430552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45998.426252430552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45998.426252430552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45998.426252430552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45998.426252430552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45998.426252430552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45998.426252430552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45998.426252430552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45998.426252430552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45998.426252430552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45998.426252430552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45998.426252430552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45998.426252430552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45998.426252430552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45998.426252430552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45998.426252430552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45998.426252430552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45998.426252430552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45998.426252430552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45998.426252430552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45998.426252430552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45998.426252430552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45998.426252430552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45998.426252430552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45998.426252430552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45998.426252430552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45998.426252430552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45998.426252430552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45998.426252430552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45998.426252430552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45998.426252430552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45998.426252430552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45998.426252430552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45998.426252430552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45998.426252430552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45998.426252430552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45998.426252430552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45998.426252430552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45998.426252430552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45998.426252430552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45998.426252430552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45998.426252430552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45998.426252430552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45998.426252430552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45998.426252430552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45998.426252430552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45998.426252430552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45998.426252430552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45998.426252430552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45998.426252430552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45998.426252430552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45998.426252430552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45998.426252430552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45998.426252430552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45998.426252430552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45998.426252430552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45998.426252430552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45998.426252430552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45998.426252430552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45998.426252430552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45998.426252430552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45998.426252430552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45998.426252430552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45998.426252430552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45998.426252430552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45998.426252430552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45998.426252430552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45998.426252430552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45998.426252430552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45998.426252430552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45998.426252430552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45998.426252430552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45998.426252430552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45998.426252430552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45998.426252430552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45998.426252430552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45998.426252430552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45998.426252430552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45998.426252430552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45998.426252430552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45998.426252430552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45998.426252430552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45998.426252430552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45998.426252430552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45998.426252430552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45998.426252430552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45998.426252430552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45998.426252430552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45998.426252430552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45998.426252430552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45998.426252430552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45998.426252430552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45998.426252430552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45998.426252430552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45998.426252430552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45998.426252430552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45998.426252430552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45998.426252430552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45998.426252430552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45998.426252430552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45998.426252430552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45998.426252430552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45998.426252430552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45998.426252430552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45998.426252430552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45998.426252430552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45998.426252430552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45998.426252430552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45998.426252430552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45998.426252430552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45998.426252430552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45998.426252430552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45998.426252430552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45998.426252430552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45998.426252430552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45998.426252430552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45998.426252430552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45998.426252430552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45998.426252430552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45998.426252430552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45998.426252430552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45998.426252430552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45998.426252430552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45998.426252430552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45998.426252430552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45998.426252430552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45998.426252430552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45998.426252430552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45998.426252430552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45998.426252430552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45998.426252430552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45998.426252430552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45998.426252430552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45998.426252430552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45998.426252430552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45998.426252430552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45998.426252430552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45998.426252430552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45998.426252430552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45998.426252430552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45998.426252430552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45998.426252430552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45998.426252430552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45998.426252430552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45998.426252430552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45998.426252430552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45998.426252430552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45998.426252430552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45998.426252430552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45998.426252430552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45998.426252430552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45998.426252430552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45998.426252430552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45998.426252430552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45998.426252430552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45998.426252430552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45998.426252430552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45998.426252430552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45998.426252430552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45998.426252430552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45998.426252430552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45998.426252430552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45998.426252430552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45998.426252430552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45998.426252430552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45998.426252430552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45998.426252430552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45998.426252430552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45998.426252430552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45998.426252430552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45998.426252430552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45998.426252430552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45998.426252430552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45998.426252430552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45998.426252430552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45998.426252430552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45998.426252430552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45998.426252430552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45998.426252430552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45998.426252430552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45998.426252430552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45998.426252430552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45998.426252430552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45998.426252430552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45998.426252430552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45998.426252430552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45998.426252430552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45998.426252430552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45998.426252430552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45998.426252430552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45998.426252430552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45998.426252430552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45998.426252430552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45998.426252430552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45998.426252430552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45998.426252430552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45998.426252430552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45998.426252430552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45998.426252430552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45998.426252430552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45998.426252430552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45998.426252430552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45998.426252430552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45998.426252430552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45998.426252430552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45998.426252430552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45998.426252430552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45998.426252430552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45998.426252430552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45998.426252430552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45998.426252430552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45998.426252430552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45998.426252430552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45998.426252430552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45998.426252430552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45998.426252430552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45998.426252430552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45998.426252430552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45998.426252430552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45998.426252430552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45998.426252430552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45998.426252430552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45998.426252430552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45998.426252430552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45998.426252430552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45998.426252430552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45998.426252430552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45998.426252430552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45998.426252430552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45998.426252430552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45998.426252430552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45998.426252430552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45998.426252430552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45998.426252430552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45998.426252430552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45998.426252430552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45998.426252430552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45998.426252430552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45998.426252430552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45998.426252430552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45998.426252430552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45998.426252430552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45998.426252430552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45998.426252430552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45998.426252430552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45998.426252430552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45998.426252430552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45998.426252430552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45998.426252430552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45998.426252430552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45998.426252430552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45998.426252430552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45998.426252430552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45998.426252430552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45998.426252430552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45998.426252430552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45998.426252430552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45998.426252430552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45998.426252430552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45998.426252430552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45998.426252430552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45998.426252430552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45998.426252430552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45998.426252430552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45998.426252430552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45998.426252430552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45998.426252430552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45998.426252430552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45998.426252430552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45998.426252430552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45998.426252430552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45998.426252430552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45998.426252430552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45998.426252430552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45998.426252430552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45998.426252430552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45998.426252430552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45998.426252430552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45998.426252430552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45998.426252430552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45998.426252430552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45998.426252430552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45998.426252430552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45998.426252430552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45998.426252430552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45998.426252430552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45998.426252430552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45998.426252430552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45998.426252430552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45998.426252430552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45998.426252430552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45998.426252430552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45998.426252430552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45998.426252430552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45998.426252430552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45998.426252430552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45998.426252430552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45998.426252430552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45998.426252430552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45998.426252430552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45998.426252430552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45998.426252430552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45998.426252430552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45998.426252430552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45998.426252430552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45998.426252430552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45998.426252430552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45998.426252430552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45998.426252430552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45998.426252430552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45998.426252430552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45998.426252430552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45998.426252430552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45998.426252430552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45998.426252430552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45998.426252430552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45998.426252430552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45998.426252430552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45998.426252430552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45998.426252430552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45998.426252430552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45998.426252430552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45998.426252430552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45998.426252430552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45998.426252430552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45998.426252430552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45998.426252430552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45998.426252430552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45998.426252430552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45998.426252430552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45998.426252430552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45998.426252430552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45998.426252430552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45998.426252430552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45998.426252430552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45998.426252430552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45998.426252430552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45998.426252430552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45998.426252430552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45998.426252430552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45998.426252430552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45998.426252430552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45998.426252430552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45998.426252430552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45998.426252430552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45998.426252430552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45998.426252430552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45998.426252430552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45998.426252430552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45998.426252430552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45998.426252430552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45998.426252430552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45998.426252430552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45998.426252430552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45998.426252430552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45998.426252430552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45998.426252430552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45998.426252430552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45998.426252430552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45998.426252430552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45998.426252430552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45998.426252430552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45998.426252430552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45998.426252430552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45998.426252430552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45998.426252430552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45998.426252430552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45998.426252430552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45998.426252430552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45998.426252430552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45998.426252430552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45998.426252430552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45998.426252430552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45998.426252430552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45998.426252430552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45998.426252430552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45998.426252430552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45998.426252430552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45998.426252430552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45998.426252430552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45998.426252430552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45998.426252430552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45998.426252430552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45998.426252430552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45998.426252430552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45998.426252430552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45998.426252430552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45998.426252430552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45998.426252430552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45998.426252430552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45998.426252430552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45998.426252430552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45998.426252430552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45998.426252430552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45998.426252430552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45998.426252430552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45998.426252430552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45998.426252430552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45998.426252430552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45998.426252430552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45998.426252430552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45998.426252430552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45998.426252430552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45998.426252430552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45998.426252430552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45998.426252430552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45998.426252430552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45998.426252430552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45998.426252430552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45998.426252430552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45998.426252430552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45998.426252430552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45998.426252430552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45998.426252430552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45998.426252430552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45998.426252430552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45998.426252430552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45998.426252430552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45998.426252430552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45998.426252430552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45998.426252430552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45998.426252430552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45998.426252430552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45998.426252430552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45998.426252430552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45998.426252430552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45998.426252430552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45998.426252430552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45998.426252430552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45998.426252430552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45998.426252430552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45998.426252430552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45998.426252430552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45998.426252430552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45998.426252430552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45998.426252430552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45998.426252430552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45998.426252430552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45998.426252430552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45998.426252430552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45998.426252430552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45998.426252430552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45998.426252430552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45998.426252430552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45998.426252430552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45998.426252430552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45998.426252430552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45998.426252430552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45998.426252430552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45998.426252430552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45998.426252430552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45998.426252430552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45998.426252430552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45998.426252430552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45998.426252430552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45998.426252430552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45998.426252430552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45998.426252430552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45998.426252430552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45998.426252430552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45998.426252430552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45998.426252430552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45998.426252430552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45998.426252430552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45998.426252430552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45998.426252430552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45998.426252430552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45998.426252430552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45998.426252430552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45998.426252430552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45998.426252430552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45998.426252430552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45998.426252430552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45998.426252430552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45998.426252430552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45998.426252430552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45998.426252430552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45998.426252430552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45998.426252430552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45998.426252430552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45998.426252430552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45998.426252430552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45998.426252430552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45998.426252430552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45998.426252430552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45998.426252430552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45998.426252430552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45998.426252430552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45998.426252430552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45998.426252430552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45998.426252430552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45998.426252430552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45998.426252430552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45998.426252430552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45998.426252430552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45998.426252430552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45998.426252430552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45998.426252430552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45998.426252430552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45998.426252430552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45998.426252430552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45998.426252430552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45998.426252430552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45998.426252430552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45998.426252430552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45998.426252430552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45998.426252430552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45998.426252430552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45998.426252430552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45998.426252430552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45998.426252430552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45998.426252430552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45998.426252430552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45998.426252430552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45998.426252430552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45998.426252430552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45998.426252430552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45998.426252430552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45998.426252430552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45998.426252430552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45998.426252430552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45998.426252430552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45998.426252430552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45998.426252430552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45998.426252430552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45998.426252430552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45998.426252430552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45998.426252430552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45998.426252430552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45998.426252430552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45998.426252430552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45998.426252430552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45998.426252430552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45998.426252430552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45998.426252430552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45998.426252430552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45998.426252430552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45998.426252430552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45998.426252430552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45998.426252430552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45998.426252430552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45998.426252430552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45998.426252430552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45998.426252430552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45998.426252430552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45998.426252430552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45998.426252430552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45998.426252430552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45998.426252430552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45998.426252430552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45998.426252430552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45998.426252430552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45998.426252430552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45998.426252430552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45998.426252430552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45998.426252430552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45998.426252430552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45998.426252430552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45998.426252430552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45998.426252430552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45998.426252430552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45998.426252430552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45998.426252430552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45998.426252430552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45998.426252430552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45998.426252430552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45998.426252430552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45998.426252430552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45998.426252430552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45998.426252430552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45998.426252430552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45998.426252430552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45998.426252430552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45998.426252430552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45998.426252430552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45998.426252430552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45998.426252430552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45998.426252430552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45998.426252430552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45998.426252430552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45998.426252430552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45998.426252430552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45998.426252430552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45998.426252430552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45998.426252430552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45998.426252430552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45998.426252430552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45998.426252430552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45998.426252430552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45998.426252430552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45998.426252430552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45998.426252430552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45998.426252430552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45998.426252430552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45998.426252430552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45998.426252430552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45998.426252430552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45998.426252430552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45998.426252430552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45998.426252430552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45998.426252430552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45998.426252430552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45998.426252430552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45998.426252430552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45998.426252430552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45998.426252430552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45998.426252430552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45998.426252430552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45998.426252430552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45998.426252430552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45998.426252430552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45998.426252430552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45998.426252430552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45998.426252430552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45998.426252430552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45998.426252430552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45998.426252430552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45998.426252430552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45998.426252430552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45998.426252430552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45998.426252430552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45998.426252430552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45998.426252430552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45998.426252430552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45998.426252430552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45998.426252430552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45998.426252430552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45998.426252430552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45998.426252430552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45998.426252430552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45998.426252430552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45998.426252430552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45998.426252430552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45998.426252430552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45998.426252430552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45998.426252430552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45998.426252430552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45998.426252430552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45998.426252430552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45998.426252430552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45998.426252430552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45998.426252430552</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2"/>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294.94553483795607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2" ca="1" si="0">IFERROR(NOW()-F3,"")</f>
        <v>0.89291898148076143</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35887</v>
      </c>
      <c r="E4" s="90" t="s">
        <v>39106</v>
      </c>
      <c r="F4" s="91">
        <v>45998.36996527778</v>
      </c>
      <c r="G4" s="92">
        <f t="shared" ca="1" si="0"/>
        <v>5.6287037034053355E-2</v>
      </c>
      <c r="H4" s="91">
        <v>45998.364340277774</v>
      </c>
      <c r="I4" s="107" t="str">
        <f>IFERROR(VLOOKUP(D4,DB!A:F,6,0),"")</f>
        <v>Generator-SG</v>
      </c>
      <c r="J4" s="107" t="str">
        <f>IFERROR(VLOOKUP(D4,DB!A:G,7,0),"")</f>
        <v>No BB Shifted</v>
      </c>
      <c r="K4" s="93" t="s">
        <v>39126</v>
      </c>
      <c r="L4" s="87" t="str">
        <f>IFERROR(VLOOKUP(D4,DB!A:I,9,0),"")</f>
        <v>Latis</v>
      </c>
    </row>
    <row r="5" spans="1:16" ht="15" customHeight="1">
      <c r="A5" s="107" t="s">
        <v>39127</v>
      </c>
      <c r="B5" s="107" t="str">
        <f>IFERROR(VLOOKUP(D5,DB!A:K,11,0),"")</f>
        <v>R4</v>
      </c>
      <c r="C5" s="89">
        <v>2</v>
      </c>
      <c r="D5" s="87" t="s">
        <v>28732</v>
      </c>
      <c r="E5" s="90" t="s">
        <v>39106</v>
      </c>
      <c r="F5" s="91">
        <v>45998.386736111112</v>
      </c>
      <c r="G5" s="92">
        <f t="shared" ca="1" si="0"/>
        <v>3.9516203702078201E-2</v>
      </c>
      <c r="H5" s="91">
        <v>45998.376631944448</v>
      </c>
      <c r="I5" s="107" t="str">
        <f>IFERROR(VLOOKUP(D5,DB!A:F,6,0),"")</f>
        <v>SCECO</v>
      </c>
      <c r="J5" s="107" t="str">
        <f>IFERROR(VLOOKUP(D5,DB!A:G,7,0),"")</f>
        <v>Dead</v>
      </c>
      <c r="K5" s="93" t="s">
        <v>39128</v>
      </c>
      <c r="L5" s="87" t="str">
        <f>IFERROR(VLOOKUP(D5,DB!A:I,9,0),"")</f>
        <v>Latis</v>
      </c>
    </row>
    <row r="6" spans="1:16" ht="15" customHeight="1">
      <c r="A6" s="107" t="s">
        <v>39129</v>
      </c>
      <c r="B6" s="107" t="str">
        <f>IFERROR(VLOOKUP(D6,DB!A:K,11,0),"")</f>
        <v>R4</v>
      </c>
      <c r="C6" s="89">
        <v>1</v>
      </c>
      <c r="D6" s="87" t="s">
        <v>34034</v>
      </c>
      <c r="E6" s="90" t="s">
        <v>39106</v>
      </c>
      <c r="F6" s="91"/>
      <c r="G6" s="92">
        <f t="shared" ca="1" si="0"/>
        <v>45998.426252314814</v>
      </c>
      <c r="H6" s="91">
        <v>45998.379224537035</v>
      </c>
      <c r="I6" s="107" t="str">
        <f>IFERROR(VLOOKUP(D6,DB!A:F,6,0),"")</f>
        <v>SCECO</v>
      </c>
      <c r="J6" s="107" t="str">
        <f>IFERROR(VLOOKUP(D6,DB!A:G,7,0),"")</f>
        <v>Dead</v>
      </c>
      <c r="K6" s="93" t="s">
        <v>39130</v>
      </c>
      <c r="L6" s="87" t="str">
        <f>IFERROR(VLOOKUP(D6,DB!A:I,9,0),"")</f>
        <v>Latis</v>
      </c>
    </row>
    <row r="7" spans="1:16" ht="15" customHeight="1">
      <c r="A7" s="107" t="s">
        <v>39131</v>
      </c>
      <c r="B7" s="107" t="str">
        <f>IFERROR(VLOOKUP(D7,DB!A:K,11,0),"")</f>
        <v>R4</v>
      </c>
      <c r="C7" s="89">
        <v>1</v>
      </c>
      <c r="D7" s="87" t="s">
        <v>36827</v>
      </c>
      <c r="E7" s="90" t="s">
        <v>39106</v>
      </c>
      <c r="F7" s="91">
        <v>45998.398831018516</v>
      </c>
      <c r="G7" s="92">
        <f t="shared" ca="1" si="0"/>
        <v>2.7421296297688968E-2</v>
      </c>
      <c r="H7" s="91">
        <v>45998.393101851849</v>
      </c>
      <c r="I7" s="107" t="str">
        <f>IFERROR(VLOOKUP(D7,DB!A:F,6,0),"")</f>
        <v>SCECO</v>
      </c>
      <c r="J7" s="107" t="str">
        <f>IFERROR(VLOOKUP(D7,DB!A:G,7,0),"")</f>
        <v>Dead</v>
      </c>
      <c r="K7" s="93" t="s">
        <v>39132</v>
      </c>
      <c r="L7" s="87" t="str">
        <f>IFERROR(VLOOKUP(D7,DB!A:I,9,0),"")</f>
        <v>Latis</v>
      </c>
    </row>
    <row r="8" spans="1:16" ht="15" customHeight="1">
      <c r="A8" s="107"/>
      <c r="B8" s="107" t="str">
        <f>IFERROR(VLOOKUP(D8,DB!A:K,11,0),"")</f>
        <v/>
      </c>
      <c r="C8" s="89"/>
      <c r="D8" s="87"/>
      <c r="E8" s="90"/>
      <c r="F8" s="91"/>
      <c r="G8" s="92">
        <f t="shared" ca="1" si="0"/>
        <v>45998.426252430552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45998.426252430552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45998.426252430552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45998.426252430552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45998.426252430552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45998.426252430552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45998.426252430552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45998.426252430552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45998.426252430552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45998.426252430552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45998.426252430552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45998.426252430552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45998.426252430552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45998.426252430552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45998.426252430552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45998.426252430552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45998.426252430552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45998.426252430552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45998.426252430552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45998.426252430552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45998.426252430552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45998.426252430552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45998.426252430552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45998.426252430552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45998.426252430552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45998.426252430552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45998.426252430552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45998.426252430552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45998.426252430552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45998.426252430552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45998.426252430552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45998.426252430552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45998.426252430552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45998.426252430552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45998.426252430552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45998.426252430552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45998.426252430552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45998.426252430552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45998.426252430552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45998.426252430552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45998.426252430552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45998.426252430552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45998.426252430552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45998.426252430552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45998.426252430552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ref="G53:G116" ca="1" si="1">IFERROR(NOW()-F53,"")</f>
        <v>45998.426252430552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45998.426252430552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45998.426252430552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45998.426252430552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45998.426252430552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45998.426252430552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45998.426252430552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45998.426252430552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45998.426252430552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45998.426252430552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45998.426252430552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45998.426252430552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45998.426252430552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45998.426252430552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45998.426252430552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45998.426252430552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45998.426252430552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45998.426252430552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45998.426252430552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45998.426252430552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45998.426252430552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45998.426252430552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45998.426252430552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45998.426252430552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45998.426252430552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45998.426252430552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45998.426252430552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45998.426252430552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45998.426252430552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45998.426252430552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45998.426252430552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45998.426252430552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45998.426252430552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45998.426252430552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45998.426252430552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45998.426252430552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45998.426252430552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45998.426252430552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45998.426252430552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45998.426252430552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45998.426252430552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45998.426252430552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45998.426252430552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45998.426252430552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45998.426252430552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45998.426252430552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45998.426252430552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45998.426252430552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45998.426252430552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45998.426252430552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45998.426252430552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45998.426252430552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45998.426252430552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45998.426252430552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45998.426252430552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45998.426252430552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45998.426252430552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45998.426252430552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45998.426252430552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45998.426252430552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45998.426252430552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45998.426252430552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45998.426252430552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45998.426252430552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ref="G117:G162" ca="1" si="2">IFERROR(NOW()-F117,"")</f>
        <v>45998.426252430552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45998.426252430552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45998.426252430552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45998.426252430552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45998.426252430552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45998.426252430552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45998.426252430552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45998.426252430552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45998.426252430552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45998.426252430552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45998.426252430552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45998.426252430552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45998.426252430552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45998.426252430552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45998.426252430552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45998.426252430552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45998.426252430552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45998.426252430552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45998.426252430552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45998.426252430552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45998.426252430552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45998.426252430552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45998.426252430552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45998.426252430552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45998.426252430552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45998.426252430552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45998.426252430552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45998.426252430552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45998.426252430552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45998.426252430552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45998.426252430552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45998.426252430552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45998.426252430552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45998.426252430552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45998.426252430552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45998.426252430552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45998.426252430552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45998.426252430552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45998.426252430552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45998.426252430552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45998.426252430552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45998.426252430552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45998.426252430552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45998.426252430552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45998.426252430552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45998.426252430552</v>
      </c>
      <c r="H162" s="91"/>
      <c r="I162" s="107" t="str">
        <f>IFERROR(VLOOKUP(D162,DB!A:F,6,0),"")</f>
        <v/>
      </c>
      <c r="J162" s="107" t="str">
        <f>IFERROR(VLOOKUP(D162,DB!A:G,7,0),"")</f>
        <v/>
      </c>
      <c r="K162" s="93"/>
      <c r="L162" s="87" t="str">
        <f>IFERROR(VLOOKUP(D162,DB!A:I,9,0),"")</f>
        <v/>
      </c>
    </row>
  </sheetData>
  <dataValidations count="2">
    <dataValidation allowBlank="1" showInputMessage="1" showErrorMessage="1" sqref="E1" xr:uid="{A4F81451-56CC-4543-9497-104C4E44EE4B}"/>
    <dataValidation type="list" allowBlank="1" showInputMessage="1" showErrorMessage="1" sqref="E2:E1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F14" sqref="F14"/>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106.59419224536396</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72.237375115735631</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49.765141319439863</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17.052953703700041</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1.3187638888848596</v>
      </c>
      <c r="H6" s="38">
        <v>45997.093599537038</v>
      </c>
      <c r="I6" s="37" t="str">
        <f>IFERROR(VLOOKUP(D6,DB!A:F,6,0),"")</f>
        <v>SCECO</v>
      </c>
      <c r="J6" s="37" t="str">
        <f>IFERROR(VLOOKUP(D6,DB!A:G,7,0),"")</f>
        <v>In progress</v>
      </c>
      <c r="K6" s="37" t="s">
        <v>39142</v>
      </c>
      <c r="L6" s="37" t="str">
        <f>IFERROR(VLOOKUP(D6,DB!A:I,9,0),"")</f>
        <v>Latis</v>
      </c>
    </row>
    <row r="7" spans="1:13" ht="30.75">
      <c r="A7" s="37" t="s">
        <v>39143</v>
      </c>
      <c r="B7" s="37" t="s">
        <v>5445</v>
      </c>
      <c r="C7" s="37">
        <v>1</v>
      </c>
      <c r="D7" s="37" t="s">
        <v>36671</v>
      </c>
      <c r="E7" s="37" t="s">
        <v>39106</v>
      </c>
      <c r="F7" s="38">
        <v>45998.360636574071</v>
      </c>
      <c r="G7" s="131">
        <f t="shared" ref="G7:G30" ca="1" si="3">IFERROR(NOW()-F7,"")</f>
        <v>6.5615740742941853E-2</v>
      </c>
      <c r="H7" s="38">
        <v>45998.354733796295</v>
      </c>
      <c r="I7" s="37" t="str">
        <f>IFERROR(VLOOKUP(D7,DB!A:F,6,0),"")</f>
        <v>SCECO</v>
      </c>
      <c r="J7" s="37" t="str">
        <f>IFERROR(VLOOKUP(D7,DB!A:G,7,0),"")</f>
        <v>Dead</v>
      </c>
      <c r="K7" s="37" t="s">
        <v>39144</v>
      </c>
      <c r="L7" s="37" t="str">
        <f>IFERROR(VLOOKUP(D7,DB!A:I,9,0),"")</f>
        <v>Latis</v>
      </c>
    </row>
    <row r="8" spans="1:13">
      <c r="A8" s="37" t="s">
        <v>39145</v>
      </c>
      <c r="B8" s="37" t="str">
        <f>IFERROR(VLOOKUP(D8,DB!A:K,11,0),"")</f>
        <v>R5</v>
      </c>
      <c r="C8" s="37">
        <v>1</v>
      </c>
      <c r="D8" s="37" t="s">
        <v>33724</v>
      </c>
      <c r="E8" s="37" t="s">
        <v>39106</v>
      </c>
      <c r="F8" s="38">
        <v>45998.375590277778</v>
      </c>
      <c r="G8" s="131">
        <f t="shared" ca="1" si="3"/>
        <v>5.0662037036090624E-2</v>
      </c>
      <c r="H8" s="38">
        <v>45998.369340277779</v>
      </c>
      <c r="I8" s="37" t="str">
        <f>IFERROR(VLOOKUP(D8,DB!A:F,6,0),"")</f>
        <v>SCECO</v>
      </c>
      <c r="J8" s="37" t="str">
        <f>IFERROR(VLOOKUP(D8,DB!A:G,7,0),"")</f>
        <v>Good</v>
      </c>
      <c r="K8" s="37" t="s">
        <v>39146</v>
      </c>
      <c r="L8" s="37" t="str">
        <f>IFERROR(VLOOKUP(D8,DB!A:I,9,0),"")</f>
        <v>Latis</v>
      </c>
    </row>
    <row r="9" spans="1:13">
      <c r="A9" s="37"/>
      <c r="B9" s="37" t="str">
        <f>IFERROR(VLOOKUP(D9,DB!A:K,11,0),"")</f>
        <v/>
      </c>
      <c r="C9" s="37"/>
      <c r="D9" s="156"/>
      <c r="E9" s="37"/>
      <c r="F9" s="38"/>
      <c r="G9" s="131">
        <f t="shared" ca="1" si="3"/>
        <v>45998.426252314814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45998.426252314814</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45998.426252314814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45998.426252314814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45998.426252314814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45998.426252314814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45998.426252314814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45998.426252314814</v>
      </c>
      <c r="H16" s="38"/>
      <c r="I16" s="37" t="str">
        <f>IFERROR(VLOOKUP(D16,DB!A:F,6,0),"")</f>
        <v/>
      </c>
      <c r="J16" s="37" t="str">
        <f>IFERROR(VLOOKUP(D16,DB!A:G,7,0),"")</f>
        <v/>
      </c>
      <c r="K16" s="37"/>
      <c r="L16" s="37" t="str">
        <f>IFERROR(VLOOKUP(D16,DB!A:I,9,0),"")</f>
        <v/>
      </c>
    </row>
    <row r="17" spans="1:12">
      <c r="A17" s="37"/>
      <c r="B17" s="37"/>
      <c r="C17" s="37"/>
      <c r="D17" s="37"/>
      <c r="E17" s="37"/>
      <c r="F17" s="38"/>
      <c r="G17" s="131">
        <f t="shared" ca="1" si="3"/>
        <v>45998.426252314814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45998.426252314814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45998.426252314814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45998.426252314814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45998.426252314814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45998.426252314814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45998.426252314814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45998.426252314814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45998.426252314814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45998.426252314814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45998.426252314814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45998.426252314814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45998.426252314814</v>
      </c>
      <c r="H29" s="38"/>
      <c r="I29" s="37" t="str">
        <f>IFERROR(VLOOKUP(D29,DB!A:F,6,0),"")</f>
        <v/>
      </c>
      <c r="J29" s="37" t="str">
        <f>IFERROR(VLOOKUP(D29,DB!A:G,7,0),"")</f>
        <v/>
      </c>
      <c r="K29" s="37"/>
      <c r="L29" s="37" t="str">
        <f>IFERROR(VLOOKUP(D29,DB!A:I,9,0),"")</f>
        <v/>
      </c>
    </row>
    <row r="30" spans="1:12">
      <c r="A30" s="146"/>
      <c r="B30" s="146" t="str">
        <f>IFERROR(VLOOKUP(D30,DB!A:K,11,0),"")</f>
        <v/>
      </c>
      <c r="C30" s="146"/>
      <c r="D30" s="146"/>
      <c r="E30" s="146"/>
      <c r="F30" s="147"/>
      <c r="G30" s="148">
        <f t="shared" ca="1" si="3"/>
        <v>45998.426252314814</v>
      </c>
      <c r="H30" s="147"/>
      <c r="I30" s="146" t="str">
        <f>IFERROR(VLOOKUP(D30,DB!A:F,6,0),"")</f>
        <v/>
      </c>
      <c r="J30" s="146" t="str">
        <f>IFERROR(VLOOKUP(D30,DB!A:G,7,0),"")</f>
        <v/>
      </c>
      <c r="K30" s="146"/>
      <c r="L30" s="146"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3</v>
      </c>
      <c r="D2" s="115" t="s">
        <v>39094</v>
      </c>
      <c r="E2" s="138" t="s">
        <v>39106</v>
      </c>
      <c r="F2" s="117">
        <v>45998.368159722224</v>
      </c>
      <c r="G2" s="72">
        <f t="shared" ref="G2:G35" ca="1" si="0">IFERROR(NOW()-F2,"-")</f>
        <v>5.8092592589673586E-2</v>
      </c>
      <c r="H2" s="117">
        <v>45998.358993055554</v>
      </c>
      <c r="I2" s="115" t="str">
        <f>IFERROR(VLOOKUP(D2,DB!A:F,6,0),"")</f>
        <v>SCECO-Rental-Genset</v>
      </c>
      <c r="J2" s="115" t="str">
        <f>IFERROR(VLOOKUP(D2,DB!A:G,7,0),"")</f>
        <v>In progress</v>
      </c>
      <c r="K2" s="118" t="s">
        <v>39148</v>
      </c>
      <c r="L2" s="133" t="str">
        <f>IFERROR(VLOOKUP(D2,DB!A:I,9,0),"")</f>
        <v>Latis</v>
      </c>
    </row>
    <row r="3" spans="1:16382" ht="31.5" customHeight="1">
      <c r="A3" s="114"/>
      <c r="B3" s="115" t="str">
        <f>IFERROR(VLOOKUP(D3,DB!A:K,11,0),"")</f>
        <v/>
      </c>
      <c r="C3" s="116"/>
      <c r="D3" s="115"/>
      <c r="E3" s="138"/>
      <c r="F3" s="117"/>
      <c r="G3" s="72">
        <f t="shared" ca="1" si="0"/>
        <v>45998.426252314814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45998.426252314814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45998.426252314814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45998.426252314814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45998.426252314814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45998.426252314814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45998.426252314814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45998.426252314814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45998.426252314814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45998.426252314814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45998.426252314814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45998.426252314814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45998.426252314814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45998.426252314814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45998.426252314814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45998.426252314814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45998.426252314814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45998.426252314814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45998.426252314814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45998.426252314814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45998.426252314814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45998.426252314814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45998.426252314814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45998.426252314814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45998.426252314814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45998.426252314814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45998.426252314814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45998.426252314814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45998.426252314814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45998.426252314814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45998.426252314814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45998.426252314814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45998.426252314814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45998.426252314814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45998.426252314814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45998.426252314814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45998.426252314814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45998.426252314814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45998.426252314814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45998.426252314814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45998.426252314814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45998.426252314814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45998.426252314814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45998.426252314814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45998.426252314814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45998.426252314814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45998.426252314814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45998.426252314814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45998.426252314814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45998.426252314814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45998.426252314814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45998.426252314814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45998.426252314814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45998.426252314814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45998.426252314814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45998.426252314814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45998.426252314814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45998.426252314814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45998.426252314814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45998.426252314814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45998.426252314814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45998.426252314814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45998.426252314814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45998.426252314814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45998.426252314814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45998.426252314814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45998.426252314814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45998.426252314814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45998.426252314814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45998.426252314814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45998.426252314814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45998.426252314814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45998.426252314814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45998.426252314814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45998.426252314814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45998.426252314814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45998.426252314814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45998.426252314814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45998.426252314814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45998.426252314814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45998.426252314814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45998.426252314814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45998.426252314814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45998.426252314814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45998.426252314814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45998.426252314814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45998.426252314814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45998.426252314814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45998.426252314814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45998.426252314814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45998.426252314814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45998.426252314814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45998.426252314814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45998.426252314814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45998.426252314814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45998.426252314814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45998.426252314814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45998.426252314814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45998.426252314814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45998.426252314814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45998.426252314814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45998.426252314814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45998.426252314814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45998.426252314814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45998.426252314814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45998.426252314814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45998.426252314814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45998.426252314814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45998.426252314814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45998.426252314814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45998.426252314814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45998.426252314814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45998.426252314814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45998.426252314814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45998.426252314814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45998.426252314814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45998.426252314814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45998.426252314814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45998.426252314814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45998.426252314814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45998.426252314814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45998.426252314814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45998.426252314814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45998.426252314814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45998.426252314814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45998.426252314814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45998.426252314814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45998.426252314814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45998.426252314814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45998.426252314814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45998.426252314814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45998.426252314814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45998.426252314814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45998.426252314814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45998.426252314814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45998.426252314814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45998.426252314814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45998.426252314814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45998.426252314814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45998.426252314814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45998.426252314814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45998.426252314814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45998.426252314814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45998.426252314814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45998.426252314814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45998.426252314814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45998.426252314814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45998.426252314814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45998.426252314814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45998.426252314814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45998.426252314814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45998.426252314814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45998.426252314814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45998.426252314814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45998.426252314814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45998.426252314814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45998.426252314814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45998.426252314814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45998.426252314814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45998.426252314814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45998.426252314814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45998.426252314814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45998.426252314814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45998.426252314814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45998.426252314814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45998.426252314814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45998.426252314814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45998.426252314814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45998.426252314814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45998.426252314814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45998.426252314814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45998.426252314814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45998.426252314814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45998.426252314814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45998.426252314814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45998.426252314814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45998.426252314814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45998.426252314814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45998.426252314814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45998.426252314814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45998.426252314814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45998.426252314814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45998.426252314814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45998.426252314814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45998.426252314814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45998.426252314814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45998.426252314814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45998.426252314814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45998.426252314814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45998.426252314814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45998.426252314814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45998.426252314814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45998.426252314814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45998.426252314814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45998.426252314814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45998.426252314814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45998.426252314814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45998.426252314814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45998.426252314814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45998.426252314814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45998.426252314814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45998.426252314814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45998.426252314814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45998.426252314814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45998.426252314814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45998.426252314814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45998.426252314814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45998.426252314814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45998.426252314814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45998.426252314814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45998.426252314814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45998.426252314814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45998.426252314814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45998.426252314814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45998.426252314814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45998.426252314814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45998.426252314814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45998.426252314814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45998.426252314814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45998.426252314814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45998.426252314814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45998.426252314814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45998.426252314814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45998.426252314814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45998.426252314814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45998.426252314814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45998.426252314814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45998.426252314814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45998.426252314814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45998.426252314814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45998.426252314814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45998.426252314814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45998.426252314814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45998.426252314814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45998.426252314814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45998.426252314814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45998.426252314814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45998.426252314814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45998.426252314814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45998.426252314814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45998.426252314814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45998.426252314814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45998.426252314814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45998.426252314814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45998.426252314814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45998.426252314814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45998.426252314814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45998.426252314814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45998.426252314814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45998.426252314814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45998.426252314814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45998.426252314814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45998.426252314814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45998.426252314814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45998.426252314814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45998.426252314814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45998.426252314814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45998.426252314814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45998.426252314814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45998.426252314814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45998.426252314814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45998.426252314814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45998.426252314814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45998.426252314814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45998.426252314814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45998.426252314814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45998.426252314814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45998.426252314814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45998.426252314814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45998.426252314814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45998.426252314814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45998.426252314814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45998.426252314814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45998.426252314814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45998.426252314814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45998.426252314814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45998.426252314814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45998.426252314814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45998.426252314814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45998.426252314814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45998.426252314814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45998.426252314814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45998.426252314814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45998.426252314814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45998.426252314814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45998.426252314814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45998.426252314814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45998.426252314814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45998.426252314814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45998.426252314814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45998.426252314814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45998.426252314814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45998.426252314814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45998.426252314814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45998.426252314814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45998.426252314814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45998.426252314814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45998.426252314814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45998.426252314814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45998.426252314814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45998.426252314814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45998.426252314814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45998.426252314814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45998.426252314814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45998.426252314814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45998.426252314814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45998.426252314814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45998.426252314814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45998.426252314814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45998.426252314814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45998.426252314814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45998.426252314814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45998.426252314814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45998.426252314814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45998.426252314814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45998.426252314814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45998.426252314814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45998.426252314814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45998.426252314814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45998.426252314814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45998.426252314814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45998.426252314814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45998.426252314814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45998.426252314814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45998.426252314814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45998.426252314814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45998.426252314814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45998.426252314814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45998.426252314814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45998.426252314814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45998.426252314814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45998.426252314814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45998.426252314814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45998.426252314814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45998.426252314814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45998.426252314814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45998.426252314814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45998.426252314814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45998.426252314814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45998.426252314814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45998.426252314814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45998.426252314814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45998.426252314814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45998.426252314814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45998.426252314814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45998.426252314814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45998.426252314814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45998.426252314814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45998.426252314814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45998.426252314814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45998.426252314814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45998.426252314814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45998.426252314814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45998.426252314814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45998.426252314814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45998.426252314814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45998.426252314814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45998.426252314814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45998.426252314814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45998.426252314814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45998.426252314814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45998.426252314814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45998.426252314814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45998.426252314814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45998.426252314814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45998.426252314814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45998.426252314814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45998.426252314814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45998.426252314814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45998.426252314814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45998.426252314814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45998.426252314814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45998.426252314814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45998.426252314814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45998.426252314814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45998.426252314814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45998.426252314814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45998.426252314814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45998.426252314814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45998.426252314814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45998.426252314814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45998.426252314814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45998.426252314814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45998.426252314814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45998.426252314814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45998.426252314814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45998.426252314814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45998.426252314814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45998.426252314814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45998.426252314814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45998.426252314814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45998.426252314814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45998.426252314814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45998.426252314814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45998.426252314814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45998.426252314814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45998.426252314814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45998.426252314814</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45998.426252314814</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2025-12-07T07:15:28Z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